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業務\勞健保與其他業務\人事室網站勞健保專區\保費明細表\"/>
    </mc:Choice>
  </mc:AlternateContent>
  <xr:revisionPtr revIDLastSave="0" documentId="13_ncr:1_{C15ECED7-6541-430F-84AD-FF09763FB31E}" xr6:coauthVersionLast="36" xr6:coauthVersionMax="36" xr10:uidLastSave="{00000000-0000-0000-0000-000000000000}"/>
  <bookViews>
    <workbookView xWindow="0" yWindow="0" windowWidth="23040" windowHeight="8676" xr2:uid="{00000000-000D-0000-FFFF-FFFF00000000}"/>
  </bookViews>
  <sheets>
    <sheet name="總表" sheetId="1" r:id="rId1"/>
    <sheet name="修正" sheetId="2" r:id="rId2"/>
  </sheets>
  <definedNames>
    <definedName name="_xlnm._FilterDatabase" localSheetId="0" hidden="1">總表!$A$1:$J$64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5" i="1"/>
  <c r="G16" i="1"/>
  <c r="G17" i="1"/>
  <c r="G18" i="1"/>
  <c r="G19" i="1"/>
  <c r="G14" i="1"/>
  <c r="G13" i="1"/>
  <c r="B22" i="1"/>
  <c r="B23" i="1"/>
  <c r="I23" i="2" s="1"/>
  <c r="J23" i="2" s="1"/>
  <c r="B24" i="1"/>
  <c r="I24" i="2" s="1"/>
  <c r="J24" i="2" s="1"/>
  <c r="B25" i="1"/>
  <c r="I25" i="2" s="1"/>
  <c r="J25" i="2" s="1"/>
  <c r="B26" i="1"/>
  <c r="I26" i="2" s="1"/>
  <c r="J26" i="2" s="1"/>
  <c r="B27" i="1"/>
  <c r="I27" i="2" s="1"/>
  <c r="J27" i="2" s="1"/>
  <c r="B28" i="1"/>
  <c r="I28" i="2" s="1"/>
  <c r="J28" i="2" s="1"/>
  <c r="B29" i="1"/>
  <c r="I29" i="2" s="1"/>
  <c r="J29" i="2" s="1"/>
  <c r="B30" i="1"/>
  <c r="I30" i="2" s="1"/>
  <c r="J30" i="2" s="1"/>
  <c r="B31" i="1"/>
  <c r="I31" i="2" s="1"/>
  <c r="J31" i="2" s="1"/>
  <c r="B32" i="1"/>
  <c r="I32" i="2" s="1"/>
  <c r="J32" i="2" s="1"/>
  <c r="B33" i="1"/>
  <c r="I33" i="2" s="1"/>
  <c r="J33" i="2" s="1"/>
  <c r="B34" i="1"/>
  <c r="I34" i="2" s="1"/>
  <c r="J34" i="2" s="1"/>
  <c r="B35" i="1"/>
  <c r="I35" i="2" s="1"/>
  <c r="J35" i="2" s="1"/>
  <c r="B21" i="1"/>
  <c r="B20" i="1"/>
  <c r="B15" i="1"/>
  <c r="B16" i="1"/>
  <c r="B17" i="1"/>
  <c r="B18" i="1"/>
  <c r="I18" i="2" s="1"/>
  <c r="J18" i="2" s="1"/>
  <c r="B19" i="1"/>
  <c r="I19" i="2" s="1"/>
  <c r="J19" i="2" s="1"/>
  <c r="B14" i="1"/>
  <c r="B13" i="1"/>
  <c r="I14" i="2"/>
  <c r="J14" i="2" s="1"/>
  <c r="I15" i="2"/>
  <c r="J15" i="2" s="1"/>
  <c r="I16" i="2"/>
  <c r="J16" i="2" s="1"/>
  <c r="I17" i="2"/>
  <c r="J17" i="2" s="1"/>
  <c r="I20" i="2"/>
  <c r="J20" i="2" s="1"/>
  <c r="I21" i="2"/>
  <c r="J21" i="2" s="1"/>
  <c r="I22" i="2"/>
  <c r="J22" i="2" s="1"/>
  <c r="I13" i="2"/>
  <c r="J13" i="2" s="1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21" i="2"/>
  <c r="G20" i="2"/>
  <c r="G15" i="2"/>
  <c r="G16" i="2"/>
  <c r="G17" i="2"/>
  <c r="G18" i="2"/>
  <c r="G19" i="2"/>
  <c r="G14" i="2"/>
  <c r="G13" i="2"/>
  <c r="H69" i="2" l="1"/>
  <c r="G69" i="2"/>
  <c r="F69" i="2"/>
  <c r="E69" i="2"/>
  <c r="D69" i="2"/>
  <c r="C69" i="2"/>
  <c r="B69" i="2"/>
  <c r="H68" i="2"/>
  <c r="G68" i="2"/>
  <c r="F68" i="2"/>
  <c r="E68" i="2"/>
  <c r="D68" i="2"/>
  <c r="C68" i="2"/>
  <c r="B68" i="2"/>
  <c r="H67" i="2"/>
  <c r="G67" i="2"/>
  <c r="F67" i="2"/>
  <c r="D67" i="2"/>
  <c r="C67" i="2"/>
  <c r="B67" i="2"/>
  <c r="H66" i="2"/>
  <c r="G66" i="2"/>
  <c r="F66" i="2"/>
  <c r="D66" i="2"/>
  <c r="C66" i="2"/>
  <c r="B66" i="2"/>
  <c r="H65" i="2"/>
  <c r="G65" i="2"/>
  <c r="F65" i="2"/>
  <c r="D65" i="2"/>
  <c r="C65" i="2"/>
  <c r="B65" i="2"/>
  <c r="H64" i="2"/>
  <c r="G64" i="2"/>
  <c r="F64" i="2"/>
  <c r="D64" i="2"/>
  <c r="C64" i="2"/>
  <c r="B64" i="2"/>
  <c r="E64" i="2" s="1"/>
  <c r="H63" i="2"/>
  <c r="G63" i="2"/>
  <c r="F63" i="2"/>
  <c r="D63" i="2"/>
  <c r="C63" i="2"/>
  <c r="B63" i="2"/>
  <c r="H62" i="2"/>
  <c r="G62" i="2"/>
  <c r="F62" i="2"/>
  <c r="D62" i="2"/>
  <c r="C62" i="2"/>
  <c r="B62" i="2"/>
  <c r="H61" i="2"/>
  <c r="G61" i="2"/>
  <c r="F61" i="2"/>
  <c r="D61" i="2"/>
  <c r="C61" i="2"/>
  <c r="B61" i="2"/>
  <c r="H60" i="2"/>
  <c r="G60" i="2"/>
  <c r="F60" i="2"/>
  <c r="D60" i="2"/>
  <c r="C60" i="2"/>
  <c r="B60" i="2"/>
  <c r="H59" i="2"/>
  <c r="G59" i="2"/>
  <c r="F59" i="2"/>
  <c r="D59" i="2"/>
  <c r="C59" i="2"/>
  <c r="B59" i="2"/>
  <c r="H58" i="2"/>
  <c r="G58" i="2"/>
  <c r="F58" i="2"/>
  <c r="D58" i="2"/>
  <c r="C58" i="2"/>
  <c r="B58" i="2"/>
  <c r="H57" i="2"/>
  <c r="G57" i="2"/>
  <c r="F57" i="2"/>
  <c r="E57" i="2"/>
  <c r="D57" i="2"/>
  <c r="C57" i="2"/>
  <c r="H56" i="2"/>
  <c r="G56" i="2"/>
  <c r="F56" i="2"/>
  <c r="D56" i="2"/>
  <c r="C56" i="2"/>
  <c r="E56" i="2" s="1"/>
  <c r="H55" i="2"/>
  <c r="G55" i="2"/>
  <c r="F55" i="2"/>
  <c r="D55" i="2"/>
  <c r="C55" i="2"/>
  <c r="H54" i="2"/>
  <c r="G54" i="2"/>
  <c r="F54" i="2"/>
  <c r="D54" i="2"/>
  <c r="C54" i="2"/>
  <c r="E54" i="2" s="1"/>
  <c r="H53" i="2"/>
  <c r="G53" i="2"/>
  <c r="F53" i="2"/>
  <c r="D53" i="2"/>
  <c r="C53" i="2"/>
  <c r="E53" i="2" s="1"/>
  <c r="H52" i="2"/>
  <c r="G52" i="2"/>
  <c r="F52" i="2"/>
  <c r="D52" i="2"/>
  <c r="C52" i="2"/>
  <c r="E52" i="2" s="1"/>
  <c r="H51" i="2"/>
  <c r="G51" i="2"/>
  <c r="F51" i="2"/>
  <c r="D51" i="2"/>
  <c r="C51" i="2"/>
  <c r="E51" i="2" s="1"/>
  <c r="H50" i="2"/>
  <c r="G50" i="2"/>
  <c r="F50" i="2"/>
  <c r="D50" i="2"/>
  <c r="C50" i="2"/>
  <c r="E50" i="2" s="1"/>
  <c r="H49" i="2"/>
  <c r="G49" i="2"/>
  <c r="F49" i="2"/>
  <c r="D49" i="2"/>
  <c r="C49" i="2"/>
  <c r="E49" i="2" s="1"/>
  <c r="H48" i="2"/>
  <c r="G48" i="2"/>
  <c r="F48" i="2"/>
  <c r="D48" i="2"/>
  <c r="C48" i="2"/>
  <c r="E48" i="2" s="1"/>
  <c r="H47" i="2"/>
  <c r="G47" i="2"/>
  <c r="F47" i="2"/>
  <c r="D47" i="2"/>
  <c r="C47" i="2"/>
  <c r="E47" i="2" s="1"/>
  <c r="H46" i="2"/>
  <c r="G46" i="2"/>
  <c r="F46" i="2"/>
  <c r="D46" i="2"/>
  <c r="C46" i="2"/>
  <c r="E46" i="2" s="1"/>
  <c r="H45" i="2"/>
  <c r="G45" i="2"/>
  <c r="F45" i="2"/>
  <c r="D45" i="2"/>
  <c r="C45" i="2"/>
  <c r="E45" i="2"/>
  <c r="H44" i="2"/>
  <c r="G44" i="2"/>
  <c r="F44" i="2"/>
  <c r="D44" i="2"/>
  <c r="C44" i="2"/>
  <c r="E44" i="2" s="1"/>
  <c r="H43" i="2"/>
  <c r="G43" i="2"/>
  <c r="F43" i="2"/>
  <c r="D43" i="2"/>
  <c r="C43" i="2"/>
  <c r="H42" i="2"/>
  <c r="G42" i="2"/>
  <c r="F42" i="2"/>
  <c r="D42" i="2"/>
  <c r="C42" i="2"/>
  <c r="E42" i="2"/>
  <c r="H41" i="2"/>
  <c r="G41" i="2"/>
  <c r="F41" i="2"/>
  <c r="D41" i="2"/>
  <c r="C41" i="2"/>
  <c r="E41" i="2" s="1"/>
  <c r="H40" i="2"/>
  <c r="G40" i="2"/>
  <c r="F40" i="2"/>
  <c r="D40" i="2"/>
  <c r="C40" i="2"/>
  <c r="E40" i="2" s="1"/>
  <c r="H39" i="2"/>
  <c r="G39" i="2"/>
  <c r="F39" i="2"/>
  <c r="D39" i="2"/>
  <c r="C39" i="2"/>
  <c r="H38" i="2"/>
  <c r="G38" i="2"/>
  <c r="F38" i="2"/>
  <c r="D38" i="2"/>
  <c r="C38" i="2"/>
  <c r="E38" i="2"/>
  <c r="H37" i="2"/>
  <c r="G37" i="2"/>
  <c r="F37" i="2"/>
  <c r="D37" i="2"/>
  <c r="C37" i="2"/>
  <c r="E37" i="2"/>
  <c r="H36" i="2"/>
  <c r="G36" i="2"/>
  <c r="F36" i="2"/>
  <c r="D36" i="2"/>
  <c r="C36" i="2"/>
  <c r="E36" i="2" s="1"/>
  <c r="H35" i="2"/>
  <c r="F35" i="2"/>
  <c r="D35" i="2"/>
  <c r="C35" i="2"/>
  <c r="E35" i="2" s="1"/>
  <c r="H34" i="2"/>
  <c r="F34" i="2"/>
  <c r="D34" i="2"/>
  <c r="C34" i="2"/>
  <c r="E34" i="2" s="1"/>
  <c r="H33" i="2"/>
  <c r="F33" i="2"/>
  <c r="D33" i="2"/>
  <c r="C33" i="2"/>
  <c r="E33" i="2" s="1"/>
  <c r="H32" i="2"/>
  <c r="F32" i="2"/>
  <c r="D32" i="2"/>
  <c r="C32" i="2"/>
  <c r="E32" i="2" s="1"/>
  <c r="H31" i="2"/>
  <c r="F31" i="2"/>
  <c r="D31" i="2"/>
  <c r="C31" i="2"/>
  <c r="E31" i="2" s="1"/>
  <c r="H30" i="2"/>
  <c r="F30" i="2"/>
  <c r="D30" i="2"/>
  <c r="C30" i="2"/>
  <c r="E30" i="2"/>
  <c r="H29" i="2"/>
  <c r="F29" i="2"/>
  <c r="D29" i="2"/>
  <c r="C29" i="2"/>
  <c r="E29" i="2" s="1"/>
  <c r="H28" i="2"/>
  <c r="F28" i="2"/>
  <c r="D28" i="2"/>
  <c r="C28" i="2"/>
  <c r="E28" i="2" s="1"/>
  <c r="H27" i="2"/>
  <c r="F27" i="2"/>
  <c r="D27" i="2"/>
  <c r="C27" i="2"/>
  <c r="E27" i="2" s="1"/>
  <c r="H26" i="2"/>
  <c r="F26" i="2"/>
  <c r="D26" i="2"/>
  <c r="C26" i="2"/>
  <c r="E26" i="2" s="1"/>
  <c r="H25" i="2"/>
  <c r="F25" i="2"/>
  <c r="D25" i="2"/>
  <c r="C25" i="2"/>
  <c r="H24" i="2"/>
  <c r="F24" i="2"/>
  <c r="D24" i="2"/>
  <c r="C24" i="2"/>
  <c r="E24" i="2" s="1"/>
  <c r="H23" i="2"/>
  <c r="F23" i="2"/>
  <c r="D23" i="2"/>
  <c r="C23" i="2"/>
  <c r="E23" i="2"/>
  <c r="H22" i="2"/>
  <c r="F22" i="2"/>
  <c r="D22" i="2"/>
  <c r="C22" i="2"/>
  <c r="E22" i="2"/>
  <c r="H21" i="2"/>
  <c r="F21" i="2"/>
  <c r="D21" i="2"/>
  <c r="C21" i="2"/>
  <c r="E21" i="2" s="1"/>
  <c r="H20" i="2"/>
  <c r="F20" i="2"/>
  <c r="D20" i="2"/>
  <c r="C20" i="2"/>
  <c r="E20" i="2" s="1"/>
  <c r="H19" i="2"/>
  <c r="F19" i="2"/>
  <c r="D19" i="2"/>
  <c r="C19" i="2"/>
  <c r="E19" i="2"/>
  <c r="H18" i="2"/>
  <c r="F18" i="2"/>
  <c r="D18" i="2"/>
  <c r="C18" i="2"/>
  <c r="E18" i="2" s="1"/>
  <c r="H17" i="2"/>
  <c r="F17" i="2"/>
  <c r="D17" i="2"/>
  <c r="C17" i="2"/>
  <c r="H16" i="2"/>
  <c r="F16" i="2"/>
  <c r="D16" i="2"/>
  <c r="C16" i="2"/>
  <c r="E16" i="2" s="1"/>
  <c r="H15" i="2"/>
  <c r="F15" i="2"/>
  <c r="D15" i="2"/>
  <c r="E15" i="2" s="1"/>
  <c r="C15" i="2"/>
  <c r="H14" i="2"/>
  <c r="F14" i="2"/>
  <c r="D14" i="2"/>
  <c r="C14" i="2"/>
  <c r="E14" i="2"/>
  <c r="H13" i="2"/>
  <c r="F13" i="2"/>
  <c r="D13" i="2"/>
  <c r="C13" i="2"/>
  <c r="E13" i="2" s="1"/>
  <c r="E67" i="2" l="1"/>
  <c r="E61" i="2"/>
  <c r="E58" i="2"/>
  <c r="E65" i="2"/>
  <c r="E55" i="2"/>
  <c r="E62" i="2"/>
  <c r="E17" i="2"/>
  <c r="E59" i="2"/>
  <c r="E66" i="2"/>
  <c r="E63" i="2"/>
  <c r="E39" i="2"/>
  <c r="E25" i="2"/>
  <c r="E60" i="2"/>
  <c r="E43" i="2"/>
  <c r="C22" i="1"/>
  <c r="C23" i="1"/>
  <c r="E23" i="1" s="1"/>
  <c r="C24" i="1"/>
  <c r="E24" i="1" s="1"/>
  <c r="C25" i="1"/>
  <c r="E25" i="1" s="1"/>
  <c r="C26" i="1"/>
  <c r="E26" i="1" s="1"/>
  <c r="C27" i="1"/>
  <c r="E27" i="1" s="1"/>
  <c r="C28" i="1"/>
  <c r="C29" i="1"/>
  <c r="C30" i="1"/>
  <c r="C31" i="1"/>
  <c r="C32" i="1"/>
  <c r="C33" i="1"/>
  <c r="C34" i="1"/>
  <c r="E34" i="1" s="1"/>
  <c r="C35" i="1"/>
  <c r="E35" i="1" s="1"/>
  <c r="C21" i="1"/>
  <c r="C20" i="1"/>
  <c r="C15" i="1"/>
  <c r="E15" i="1" s="1"/>
  <c r="C16" i="1"/>
  <c r="E16" i="1" s="1"/>
  <c r="C17" i="1"/>
  <c r="E17" i="1" s="1"/>
  <c r="C18" i="1"/>
  <c r="E18" i="1" s="1"/>
  <c r="C19" i="1"/>
  <c r="E19" i="1" s="1"/>
  <c r="C14" i="1"/>
  <c r="E14" i="1" s="1"/>
  <c r="C13" i="1"/>
  <c r="E13" i="1" s="1"/>
  <c r="G36" i="1"/>
  <c r="B36" i="1"/>
  <c r="I36" i="2" s="1"/>
  <c r="J36" i="2" s="1"/>
  <c r="E36" i="1"/>
  <c r="C36" i="1"/>
  <c r="D36" i="1"/>
  <c r="F36" i="1"/>
  <c r="K36" i="2" s="1"/>
  <c r="L36" i="2" s="1"/>
  <c r="H36" i="1"/>
  <c r="F65" i="1"/>
  <c r="K65" i="2" s="1"/>
  <c r="L65" i="2" s="1"/>
  <c r="F66" i="1"/>
  <c r="K66" i="2" s="1"/>
  <c r="L66" i="2" s="1"/>
  <c r="B65" i="1"/>
  <c r="I65" i="2" s="1"/>
  <c r="J65" i="2" s="1"/>
  <c r="B66" i="1"/>
  <c r="I66" i="2" s="1"/>
  <c r="J66" i="2" s="1"/>
  <c r="C66" i="1"/>
  <c r="E66" i="1" s="1"/>
  <c r="D66" i="1"/>
  <c r="G66" i="1"/>
  <c r="H66" i="1"/>
  <c r="C65" i="1"/>
  <c r="E65" i="1" s="1"/>
  <c r="D65" i="1"/>
  <c r="G65" i="1"/>
  <c r="H65" i="1"/>
  <c r="H68" i="1"/>
  <c r="H69" i="1"/>
  <c r="G68" i="1"/>
  <c r="G69" i="1"/>
  <c r="F67" i="1"/>
  <c r="K67" i="2" s="1"/>
  <c r="L67" i="2" s="1"/>
  <c r="F68" i="1"/>
  <c r="K68" i="2" s="1"/>
  <c r="L68" i="2" s="1"/>
  <c r="F69" i="1"/>
  <c r="K69" i="2" s="1"/>
  <c r="L69" i="2" s="1"/>
  <c r="B67" i="1"/>
  <c r="I67" i="2" s="1"/>
  <c r="J67" i="2" s="1"/>
  <c r="B68" i="1"/>
  <c r="I68" i="2" s="1"/>
  <c r="J68" i="2" s="1"/>
  <c r="B69" i="1"/>
  <c r="I69" i="2" s="1"/>
  <c r="J69" i="2" s="1"/>
  <c r="D68" i="1"/>
  <c r="D69" i="1"/>
  <c r="C68" i="1"/>
  <c r="C69" i="1"/>
  <c r="E69" i="1" s="1"/>
  <c r="C67" i="1"/>
  <c r="E67" i="1" s="1"/>
  <c r="D67" i="1"/>
  <c r="G67" i="1"/>
  <c r="H67" i="1"/>
  <c r="E68" i="1"/>
  <c r="D34" i="1"/>
  <c r="F34" i="1"/>
  <c r="K34" i="2" s="1"/>
  <c r="L34" i="2" s="1"/>
  <c r="H34" i="1"/>
  <c r="F63" i="1"/>
  <c r="K63" i="2" s="1"/>
  <c r="L63" i="2" s="1"/>
  <c r="F64" i="1"/>
  <c r="K64" i="2" s="1"/>
  <c r="L64" i="2" s="1"/>
  <c r="B63" i="1"/>
  <c r="I63" i="2" s="1"/>
  <c r="J63" i="2" s="1"/>
  <c r="B64" i="1"/>
  <c r="I64" i="2" s="1"/>
  <c r="J64" i="2" s="1"/>
  <c r="C64" i="1"/>
  <c r="E64" i="1" s="1"/>
  <c r="D64" i="1"/>
  <c r="G64" i="1"/>
  <c r="H64" i="1"/>
  <c r="C63" i="1"/>
  <c r="D63" i="1"/>
  <c r="G63" i="1"/>
  <c r="H63" i="1"/>
  <c r="E63" i="1"/>
  <c r="F60" i="1"/>
  <c r="K60" i="2" s="1"/>
  <c r="L60" i="2" s="1"/>
  <c r="F61" i="1"/>
  <c r="K61" i="2" s="1"/>
  <c r="L61" i="2" s="1"/>
  <c r="F62" i="1"/>
  <c r="K62" i="2" s="1"/>
  <c r="L62" i="2" s="1"/>
  <c r="B60" i="1"/>
  <c r="I60" i="2" s="1"/>
  <c r="J60" i="2" s="1"/>
  <c r="B61" i="1"/>
  <c r="I61" i="2" s="1"/>
  <c r="J61" i="2" s="1"/>
  <c r="B62" i="1"/>
  <c r="I62" i="2" s="1"/>
  <c r="J62" i="2" s="1"/>
  <c r="H62" i="1"/>
  <c r="G62" i="1"/>
  <c r="D62" i="1"/>
  <c r="C62" i="1"/>
  <c r="E62" i="1" s="1"/>
  <c r="C61" i="1"/>
  <c r="E61" i="1" s="1"/>
  <c r="D61" i="1"/>
  <c r="G61" i="1"/>
  <c r="H61" i="1"/>
  <c r="C60" i="1"/>
  <c r="E60" i="1" s="1"/>
  <c r="D60" i="1"/>
  <c r="G60" i="1"/>
  <c r="H60" i="1"/>
  <c r="E22" i="1"/>
  <c r="F49" i="1"/>
  <c r="K49" i="2" s="1"/>
  <c r="L49" i="2" s="1"/>
  <c r="F50" i="1"/>
  <c r="K50" i="2" s="1"/>
  <c r="L50" i="2" s="1"/>
  <c r="F51" i="1"/>
  <c r="K51" i="2" s="1"/>
  <c r="L51" i="2" s="1"/>
  <c r="F52" i="1"/>
  <c r="K52" i="2" s="1"/>
  <c r="L52" i="2" s="1"/>
  <c r="F53" i="1"/>
  <c r="K53" i="2" s="1"/>
  <c r="L53" i="2" s="1"/>
  <c r="F54" i="1"/>
  <c r="K54" i="2" s="1"/>
  <c r="L54" i="2" s="1"/>
  <c r="F55" i="1"/>
  <c r="K55" i="2" s="1"/>
  <c r="L55" i="2" s="1"/>
  <c r="F56" i="1"/>
  <c r="K56" i="2" s="1"/>
  <c r="L56" i="2" s="1"/>
  <c r="F57" i="1"/>
  <c r="K57" i="2" s="1"/>
  <c r="L57" i="2" s="1"/>
  <c r="F58" i="1"/>
  <c r="K58" i="2" s="1"/>
  <c r="L58" i="2" s="1"/>
  <c r="F59" i="1"/>
  <c r="K59" i="2" s="1"/>
  <c r="L59" i="2" s="1"/>
  <c r="F48" i="1"/>
  <c r="K48" i="2" s="1"/>
  <c r="L48" i="2" s="1"/>
  <c r="F47" i="1"/>
  <c r="K47" i="2" s="1"/>
  <c r="L47" i="2" s="1"/>
  <c r="F35" i="1"/>
  <c r="K35" i="2" s="1"/>
  <c r="L35" i="2" s="1"/>
  <c r="F37" i="1"/>
  <c r="K37" i="2" s="1"/>
  <c r="L37" i="2" s="1"/>
  <c r="F38" i="1"/>
  <c r="K38" i="2" s="1"/>
  <c r="L38" i="2" s="1"/>
  <c r="F39" i="1"/>
  <c r="K39" i="2" s="1"/>
  <c r="L39" i="2" s="1"/>
  <c r="F40" i="1"/>
  <c r="K40" i="2" s="1"/>
  <c r="L40" i="2" s="1"/>
  <c r="F41" i="1"/>
  <c r="K41" i="2" s="1"/>
  <c r="L41" i="2" s="1"/>
  <c r="F42" i="1"/>
  <c r="K42" i="2" s="1"/>
  <c r="L42" i="2" s="1"/>
  <c r="F43" i="1"/>
  <c r="K43" i="2" s="1"/>
  <c r="L43" i="2" s="1"/>
  <c r="F44" i="1"/>
  <c r="K44" i="2" s="1"/>
  <c r="L44" i="2" s="1"/>
  <c r="F45" i="1"/>
  <c r="K45" i="2" s="1"/>
  <c r="L45" i="2" s="1"/>
  <c r="F46" i="1"/>
  <c r="K46" i="2" s="1"/>
  <c r="L46" i="2" s="1"/>
  <c r="F33" i="1"/>
  <c r="K33" i="2" s="1"/>
  <c r="L33" i="2" s="1"/>
  <c r="F22" i="1"/>
  <c r="K22" i="2" s="1"/>
  <c r="L22" i="2" s="1"/>
  <c r="F23" i="1"/>
  <c r="K23" i="2" s="1"/>
  <c r="L23" i="2" s="1"/>
  <c r="F24" i="1"/>
  <c r="K24" i="2" s="1"/>
  <c r="L24" i="2" s="1"/>
  <c r="F25" i="1"/>
  <c r="K25" i="2" s="1"/>
  <c r="L25" i="2" s="1"/>
  <c r="F26" i="1"/>
  <c r="K26" i="2" s="1"/>
  <c r="L26" i="2" s="1"/>
  <c r="F27" i="1"/>
  <c r="K27" i="2" s="1"/>
  <c r="L27" i="2" s="1"/>
  <c r="F28" i="1"/>
  <c r="K28" i="2" s="1"/>
  <c r="L28" i="2" s="1"/>
  <c r="F29" i="1"/>
  <c r="K29" i="2" s="1"/>
  <c r="L29" i="2" s="1"/>
  <c r="F30" i="1"/>
  <c r="K30" i="2" s="1"/>
  <c r="L30" i="2" s="1"/>
  <c r="F31" i="1"/>
  <c r="K31" i="2" s="1"/>
  <c r="L31" i="2" s="1"/>
  <c r="F32" i="1"/>
  <c r="K32" i="2" s="1"/>
  <c r="L32" i="2" s="1"/>
  <c r="F21" i="1"/>
  <c r="K21" i="2" s="1"/>
  <c r="L21" i="2" s="1"/>
  <c r="F20" i="1"/>
  <c r="K20" i="2" s="1"/>
  <c r="L20" i="2" s="1"/>
  <c r="F15" i="1"/>
  <c r="K15" i="2" s="1"/>
  <c r="L15" i="2" s="1"/>
  <c r="F16" i="1"/>
  <c r="K16" i="2" s="1"/>
  <c r="L16" i="2" s="1"/>
  <c r="F17" i="1"/>
  <c r="K17" i="2" s="1"/>
  <c r="L17" i="2" s="1"/>
  <c r="F18" i="1"/>
  <c r="K18" i="2" s="1"/>
  <c r="L18" i="2" s="1"/>
  <c r="F19" i="1"/>
  <c r="K19" i="2" s="1"/>
  <c r="L19" i="2" s="1"/>
  <c r="F14" i="1"/>
  <c r="K14" i="2" s="1"/>
  <c r="L14" i="2" s="1"/>
  <c r="F13" i="1"/>
  <c r="K13" i="2" s="1"/>
  <c r="L13" i="2" s="1"/>
  <c r="B59" i="1"/>
  <c r="I59" i="2" s="1"/>
  <c r="J59" i="2" s="1"/>
  <c r="B58" i="1"/>
  <c r="I58" i="2" s="1"/>
  <c r="J58" i="2" s="1"/>
  <c r="B57" i="1"/>
  <c r="I57" i="2" s="1"/>
  <c r="J57" i="2" s="1"/>
  <c r="B49" i="1"/>
  <c r="I49" i="2" s="1"/>
  <c r="J49" i="2" s="1"/>
  <c r="B50" i="1"/>
  <c r="I50" i="2" s="1"/>
  <c r="J50" i="2" s="1"/>
  <c r="B51" i="1"/>
  <c r="I51" i="2" s="1"/>
  <c r="J51" i="2" s="1"/>
  <c r="B52" i="1"/>
  <c r="I52" i="2" s="1"/>
  <c r="J52" i="2" s="1"/>
  <c r="B53" i="1"/>
  <c r="I53" i="2" s="1"/>
  <c r="J53" i="2" s="1"/>
  <c r="E53" i="1"/>
  <c r="B54" i="1"/>
  <c r="I54" i="2" s="1"/>
  <c r="J54" i="2" s="1"/>
  <c r="B55" i="1"/>
  <c r="I55" i="2" s="1"/>
  <c r="J55" i="2" s="1"/>
  <c r="B56" i="1"/>
  <c r="I56" i="2" s="1"/>
  <c r="J56" i="2" s="1"/>
  <c r="B48" i="1"/>
  <c r="I48" i="2" s="1"/>
  <c r="J48" i="2" s="1"/>
  <c r="B47" i="1"/>
  <c r="I47" i="2" s="1"/>
  <c r="J47" i="2" s="1"/>
  <c r="B37" i="1"/>
  <c r="I37" i="2" s="1"/>
  <c r="J37" i="2" s="1"/>
  <c r="B38" i="1"/>
  <c r="I38" i="2" s="1"/>
  <c r="J38" i="2" s="1"/>
  <c r="E38" i="1"/>
  <c r="B39" i="1"/>
  <c r="I39" i="2" s="1"/>
  <c r="J39" i="2" s="1"/>
  <c r="B40" i="1"/>
  <c r="I40" i="2" s="1"/>
  <c r="J40" i="2" s="1"/>
  <c r="B41" i="1"/>
  <c r="I41" i="2" s="1"/>
  <c r="J41" i="2" s="1"/>
  <c r="B42" i="1"/>
  <c r="I42" i="2" s="1"/>
  <c r="J42" i="2" s="1"/>
  <c r="B43" i="1"/>
  <c r="I43" i="2" s="1"/>
  <c r="J43" i="2" s="1"/>
  <c r="B44" i="1"/>
  <c r="I44" i="2" s="1"/>
  <c r="J44" i="2" s="1"/>
  <c r="B45" i="1"/>
  <c r="I45" i="2" s="1"/>
  <c r="J45" i="2" s="1"/>
  <c r="B46" i="1"/>
  <c r="I46" i="2" s="1"/>
  <c r="J46" i="2" s="1"/>
  <c r="C37" i="1"/>
  <c r="C38" i="1"/>
  <c r="C39" i="1"/>
  <c r="C40" i="1"/>
  <c r="C41" i="1"/>
  <c r="E41" i="1" s="1"/>
  <c r="C42" i="1"/>
  <c r="E42" i="1" s="1"/>
  <c r="C43" i="1"/>
  <c r="E43" i="1" s="1"/>
  <c r="C44" i="1"/>
  <c r="E44" i="1" s="1"/>
  <c r="C45" i="1"/>
  <c r="E45" i="1" s="1"/>
  <c r="C46" i="1"/>
  <c r="C47" i="1"/>
  <c r="E47" i="1" s="1"/>
  <c r="C48" i="1"/>
  <c r="E48" i="1" s="1"/>
  <c r="C49" i="1"/>
  <c r="C50" i="1"/>
  <c r="C51" i="1"/>
  <c r="C52" i="1"/>
  <c r="C53" i="1"/>
  <c r="C54" i="1"/>
  <c r="C55" i="1"/>
  <c r="C56" i="1"/>
  <c r="C57" i="1"/>
  <c r="C58" i="1"/>
  <c r="C59" i="1"/>
  <c r="D33" i="1"/>
  <c r="E33" i="1"/>
  <c r="H33" i="1"/>
  <c r="D31" i="1"/>
  <c r="E31" i="1"/>
  <c r="H31" i="1"/>
  <c r="D13" i="1"/>
  <c r="H13" i="1"/>
  <c r="D14" i="1"/>
  <c r="H14" i="1"/>
  <c r="D15" i="1"/>
  <c r="H15" i="1"/>
  <c r="D16" i="1"/>
  <c r="H16" i="1"/>
  <c r="D17" i="1"/>
  <c r="H17" i="1"/>
  <c r="D18" i="1"/>
  <c r="H18" i="1"/>
  <c r="D19" i="1"/>
  <c r="H19" i="1"/>
  <c r="D20" i="1"/>
  <c r="E20" i="1"/>
  <c r="H20" i="1"/>
  <c r="D21" i="1"/>
  <c r="E21" i="1"/>
  <c r="H21" i="1"/>
  <c r="D22" i="1"/>
  <c r="H22" i="1"/>
  <c r="D23" i="1"/>
  <c r="H23" i="1"/>
  <c r="D24" i="1"/>
  <c r="H24" i="1"/>
  <c r="D25" i="1"/>
  <c r="H25" i="1"/>
  <c r="D26" i="1"/>
  <c r="H26" i="1"/>
  <c r="D27" i="1"/>
  <c r="H27" i="1"/>
  <c r="D28" i="1"/>
  <c r="E28" i="1"/>
  <c r="H28" i="1"/>
  <c r="D29" i="1"/>
  <c r="E29" i="1" s="1"/>
  <c r="H29" i="1"/>
  <c r="D30" i="1"/>
  <c r="E30" i="1" s="1"/>
  <c r="H30" i="1"/>
  <c r="D32" i="1"/>
  <c r="E32" i="1"/>
  <c r="H32" i="1"/>
  <c r="D35" i="1"/>
  <c r="H35" i="1"/>
  <c r="D37" i="1"/>
  <c r="G37" i="1"/>
  <c r="H37" i="1"/>
  <c r="D38" i="1"/>
  <c r="G38" i="1"/>
  <c r="H38" i="1"/>
  <c r="D39" i="1"/>
  <c r="G39" i="1"/>
  <c r="H39" i="1"/>
  <c r="D40" i="1"/>
  <c r="G40" i="1"/>
  <c r="H40" i="1"/>
  <c r="D41" i="1"/>
  <c r="G41" i="1"/>
  <c r="H41" i="1"/>
  <c r="D42" i="1"/>
  <c r="G42" i="1"/>
  <c r="H42" i="1"/>
  <c r="D43" i="1"/>
  <c r="G43" i="1"/>
  <c r="H43" i="1"/>
  <c r="D44" i="1"/>
  <c r="G44" i="1"/>
  <c r="H44" i="1"/>
  <c r="D45" i="1"/>
  <c r="G45" i="1"/>
  <c r="H45" i="1"/>
  <c r="D46" i="1"/>
  <c r="E46" i="1"/>
  <c r="G46" i="1"/>
  <c r="H46" i="1"/>
  <c r="D47" i="1"/>
  <c r="G47" i="1"/>
  <c r="H47" i="1"/>
  <c r="D48" i="1"/>
  <c r="G48" i="1"/>
  <c r="H48" i="1"/>
  <c r="D49" i="1"/>
  <c r="E49" i="1"/>
  <c r="G49" i="1"/>
  <c r="H49" i="1"/>
  <c r="D50" i="1"/>
  <c r="E50" i="1"/>
  <c r="G50" i="1"/>
  <c r="H50" i="1"/>
  <c r="D51" i="1"/>
  <c r="E51" i="1"/>
  <c r="G51" i="1"/>
  <c r="H51" i="1"/>
  <c r="D52" i="1"/>
  <c r="G52" i="1"/>
  <c r="H52" i="1"/>
  <c r="D53" i="1"/>
  <c r="G53" i="1"/>
  <c r="H53" i="1"/>
  <c r="D54" i="1"/>
  <c r="E54" i="1" s="1"/>
  <c r="G54" i="1"/>
  <c r="H54" i="1"/>
  <c r="D55" i="1"/>
  <c r="E55" i="1"/>
  <c r="G55" i="1"/>
  <c r="H55" i="1"/>
  <c r="D56" i="1"/>
  <c r="E56" i="1" s="1"/>
  <c r="G56" i="1"/>
  <c r="H56" i="1"/>
  <c r="D57" i="1"/>
  <c r="G57" i="1"/>
  <c r="H57" i="1"/>
  <c r="D58" i="1"/>
  <c r="G58" i="1"/>
  <c r="H58" i="1"/>
  <c r="D59" i="1"/>
  <c r="G59" i="1"/>
  <c r="H59" i="1"/>
  <c r="E40" i="1" l="1"/>
  <c r="E59" i="1"/>
  <c r="E58" i="1"/>
  <c r="E57" i="1"/>
  <c r="E52" i="1"/>
  <c r="E39" i="1"/>
  <c r="E37" i="1"/>
</calcChain>
</file>

<file path=xl/sharedStrings.xml><?xml version="1.0" encoding="utf-8"?>
<sst xmlns="http://schemas.openxmlformats.org/spreadsheetml/2006/main" count="40" uniqueCount="18">
  <si>
    <t>勞退金6%</t>
    <phoneticPr fontId="10" type="noConversion"/>
  </si>
  <si>
    <t>健保</t>
    <phoneticPr fontId="10" type="noConversion"/>
  </si>
  <si>
    <t>勞保</t>
    <phoneticPr fontId="10" type="noConversion"/>
  </si>
  <si>
    <t>勞保
薪資級距</t>
    <phoneticPr fontId="10" type="noConversion"/>
  </si>
  <si>
    <t>個人負擔</t>
    <phoneticPr fontId="10" type="noConversion"/>
  </si>
  <si>
    <r>
      <t>3、健保個人負擔＝投保金額＊</t>
    </r>
    <r>
      <rPr>
        <sz val="13"/>
        <color rgb="FFFF0000"/>
        <rFont val="微軟正黑體"/>
        <family val="2"/>
        <charset val="136"/>
      </rPr>
      <t>5.17%</t>
    </r>
    <r>
      <rPr>
        <sz val="13"/>
        <color indexed="12"/>
        <rFont val="微軟正黑體"/>
        <family val="2"/>
        <charset val="136"/>
      </rPr>
      <t>＊30%＊(1+眷屬人數)</t>
    </r>
    <phoneticPr fontId="10" type="noConversion"/>
  </si>
  <si>
    <t>6、外籍人士(若為本國籍人士配偶除外)及年滿65歲者，就業保險費不計算。</t>
    <phoneticPr fontId="10" type="noConversion"/>
  </si>
  <si>
    <t>7、專職工作外籍人士由機關負擔離職儲金，於離職時領回；外籍人士若為本國人士之配偶者則繳交勞退金。</t>
    <phoneticPr fontId="10" type="noConversion"/>
  </si>
  <si>
    <r>
      <t>5、未投保健保者，機關需負擔二代健保費，</t>
    </r>
    <r>
      <rPr>
        <sz val="13"/>
        <color rgb="FF0000FF"/>
        <rFont val="微軟正黑體"/>
        <family val="2"/>
        <charset val="136"/>
      </rPr>
      <t>二代健保費=所領薪資*</t>
    </r>
    <r>
      <rPr>
        <sz val="13"/>
        <color rgb="FFFF0000"/>
        <rFont val="微軟正黑體"/>
        <family val="2"/>
        <charset val="136"/>
      </rPr>
      <t>2.11%</t>
    </r>
    <r>
      <rPr>
        <sz val="13"/>
        <color rgb="FF0000FF"/>
        <rFont val="微軟正黑體"/>
        <family val="2"/>
        <charset val="136"/>
      </rPr>
      <t>(非表列之健保費)，</t>
    </r>
    <r>
      <rPr>
        <sz val="13"/>
        <color rgb="FFFF0000"/>
        <rFont val="微軟正黑體"/>
        <family val="2"/>
        <charset val="136"/>
      </rPr>
      <t>所領薪資超過基本工資時，個人也需負擔二代健保費</t>
    </r>
    <phoneticPr fontId="10" type="noConversion"/>
  </si>
  <si>
    <t>勞保</t>
    <phoneticPr fontId="2" type="noConversion"/>
  </si>
  <si>
    <t>機關負擔</t>
    <phoneticPr fontId="10" type="noConversion"/>
  </si>
  <si>
    <t>合計</t>
    <phoneticPr fontId="10" type="noConversion"/>
  </si>
  <si>
    <r>
      <t>4、健保單位負擔＝投保金額＊</t>
    </r>
    <r>
      <rPr>
        <sz val="13"/>
        <color rgb="FFFF0000"/>
        <rFont val="微軟正黑體"/>
        <family val="2"/>
        <charset val="136"/>
      </rPr>
      <t>5.17%</t>
    </r>
    <r>
      <rPr>
        <sz val="13"/>
        <color indexed="12"/>
        <rFont val="微軟正黑體"/>
        <family val="2"/>
        <charset val="136"/>
      </rPr>
      <t>＊60%＊(1+0.56)      (0.56為平均眷口數)</t>
    </r>
    <phoneticPr fontId="10" type="noConversion"/>
  </si>
  <si>
    <t>注意：111.5.1起依「勞工職業災害保險及保護法」第17條規定，勞工職業災害保險投保薪資級距下限為基本工資27,470元，上限為72,800元</t>
    <phoneticPr fontId="10" type="noConversion"/>
  </si>
  <si>
    <r>
      <t>1、勞保個人負擔：普通事故保險費＝投保金額＊普通保險費率</t>
    </r>
    <r>
      <rPr>
        <sz val="13"/>
        <color rgb="FFFF0000"/>
        <rFont val="微軟正黑體"/>
        <family val="2"/>
        <charset val="136"/>
      </rPr>
      <t>11.5%</t>
    </r>
    <r>
      <rPr>
        <sz val="13"/>
        <color indexed="12"/>
        <rFont val="微軟正黑體"/>
        <family val="2"/>
        <charset val="136"/>
      </rPr>
      <t xml:space="preserve">＊20%；就業保險費=投保金額＊就業保險費率1%＊20%  </t>
    </r>
    <phoneticPr fontId="10" type="noConversion"/>
  </si>
  <si>
    <r>
      <t>2、勞保單位負擔：普通事故保險費＝投保金額＊普通保險費率</t>
    </r>
    <r>
      <rPr>
        <sz val="13"/>
        <color rgb="FFFF0000"/>
        <rFont val="微軟正黑體"/>
        <family val="2"/>
        <charset val="136"/>
      </rPr>
      <t>11.5%</t>
    </r>
    <r>
      <rPr>
        <sz val="13"/>
        <color indexed="12"/>
        <rFont val="微軟正黑體"/>
        <family val="2"/>
        <charset val="136"/>
      </rPr>
      <t>＊70%；就業保險費=投保金額＊就業保險費率1%＊70%；</t>
    </r>
    <phoneticPr fontId="10" type="noConversion"/>
  </si>
  <si>
    <r>
      <t xml:space="preserve">                                職業災害保險費＝投保金額＊</t>
    </r>
    <r>
      <rPr>
        <sz val="13"/>
        <color rgb="FFFF0000"/>
        <rFont val="微軟正黑體"/>
        <family val="2"/>
        <charset val="136"/>
      </rPr>
      <t>0.11%</t>
    </r>
    <r>
      <rPr>
        <sz val="13"/>
        <color indexed="12"/>
        <rFont val="微軟正黑體"/>
        <family val="2"/>
        <charset val="136"/>
      </rPr>
      <t>；工資墊償基金＝投保金額＊0.025%(由教學訓總經費支出)</t>
    </r>
    <phoneticPr fontId="10" type="noConversion"/>
  </si>
  <si>
    <t>114年勞保.健保.勞退金明細表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</si>
</sst>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0_);[Red]\(0\)"/>
    <numFmt numFmtId="179" formatCode="0.0%"/>
  </numFmts>
  <fonts count="26" x14ac:knownFonts="1"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name val="微軟正黑體"/>
      <family val="2"/>
      <charset val="136"/>
    </font>
    <font>
      <b/>
      <sz val="14"/>
      <color rgb="FFC00000"/>
      <name val="微軟正黑體"/>
      <family val="2"/>
      <charset val="136"/>
    </font>
    <font>
      <b/>
      <sz val="14"/>
      <color theme="0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b/>
      <sz val="14"/>
      <color rgb="FF3333FF"/>
      <name val="微軟正黑體"/>
      <family val="2"/>
      <charset val="136"/>
    </font>
    <font>
      <b/>
      <sz val="14"/>
      <color rgb="FFFF0066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</font>
    <font>
      <sz val="13"/>
      <color rgb="FFFF0000"/>
      <name val="微軟正黑體"/>
      <family val="2"/>
      <charset val="136"/>
    </font>
    <font>
      <sz val="13"/>
      <color indexed="12"/>
      <name val="微軟正黑體"/>
      <family val="2"/>
      <charset val="136"/>
    </font>
    <font>
      <sz val="13"/>
      <color theme="0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3"/>
      <color rgb="FFFF0000"/>
      <name val="微軟正黑體"/>
      <family val="2"/>
      <charset val="136"/>
    </font>
    <font>
      <sz val="13"/>
      <color rgb="FF0000FF"/>
      <name val="微軟正黑體"/>
      <family val="2"/>
      <charset val="136"/>
    </font>
    <font>
      <sz val="13"/>
      <color rgb="FF008000"/>
      <name val="微軟正黑體"/>
      <family val="2"/>
      <charset val="136"/>
    </font>
    <font>
      <b/>
      <sz val="15"/>
      <name val="微軟正黑體"/>
      <family val="2"/>
      <charset val="136"/>
    </font>
    <font>
      <b/>
      <sz val="15"/>
      <name val="新細明體"/>
      <family val="1"/>
      <charset val="136"/>
      <scheme val="major"/>
    </font>
    <font>
      <sz val="15"/>
      <color theme="1"/>
      <name val="新細明體"/>
      <family val="2"/>
      <charset val="136"/>
      <scheme val="minor"/>
    </font>
    <font>
      <sz val="15"/>
      <name val="新細明體"/>
      <family val="2"/>
      <charset val="136"/>
      <scheme val="minor"/>
    </font>
    <font>
      <sz val="15"/>
      <color theme="0" tint="-4.9989318521683403E-2"/>
      <name val="微軟正黑體"/>
      <family val="2"/>
      <charset val="136"/>
    </font>
    <font>
      <sz val="14"/>
      <color rgb="FF333333"/>
      <name val="微軟正黑體"/>
      <family val="2"/>
      <charset val="136"/>
    </font>
    <font>
      <sz val="15"/>
      <color rgb="FFFF0000"/>
      <name val="新細明體"/>
      <family val="2"/>
      <charset val="136"/>
      <scheme val="minor"/>
    </font>
    <font>
      <sz val="14"/>
      <color rgb="FFFF0000"/>
      <name val="新細明體"/>
      <family val="2"/>
      <charset val="136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176" fontId="3" fillId="3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/>
    </xf>
    <xf numFmtId="176" fontId="3" fillId="3" borderId="2" xfId="0" applyNumberFormat="1" applyFont="1" applyFill="1" applyBorder="1" applyAlignment="1">
      <alignment horizontal="right" vertical="center"/>
    </xf>
    <xf numFmtId="176" fontId="3" fillId="4" borderId="1" xfId="0" applyNumberFormat="1" applyFont="1" applyFill="1" applyBorder="1" applyAlignment="1">
      <alignment horizontal="right" vertical="center"/>
    </xf>
    <xf numFmtId="176" fontId="3" fillId="4" borderId="1" xfId="0" applyNumberFormat="1" applyFont="1" applyFill="1" applyBorder="1" applyAlignment="1"/>
    <xf numFmtId="178" fontId="3" fillId="4" borderId="1" xfId="0" applyNumberFormat="1" applyFont="1" applyFill="1" applyBorder="1" applyAlignment="1">
      <alignment horizontal="right" vertical="center"/>
    </xf>
    <xf numFmtId="176" fontId="3" fillId="7" borderId="2" xfId="0" applyNumberFormat="1" applyFont="1" applyFill="1" applyBorder="1" applyAlignment="1">
      <alignment horizontal="center" vertical="center"/>
    </xf>
    <xf numFmtId="176" fontId="3" fillId="6" borderId="2" xfId="0" applyNumberFormat="1" applyFont="1" applyFill="1" applyBorder="1" applyAlignment="1">
      <alignment horizontal="center" vertical="center"/>
    </xf>
    <xf numFmtId="0" fontId="11" fillId="0" borderId="0" xfId="0" applyFont="1" applyAlignment="1"/>
    <xf numFmtId="0" fontId="12" fillId="0" borderId="0" xfId="0" applyFont="1" applyAlignment="1"/>
    <xf numFmtId="0" fontId="0" fillId="0" borderId="0" xfId="0" applyFont="1">
      <alignment vertical="center"/>
    </xf>
    <xf numFmtId="176" fontId="3" fillId="10" borderId="2" xfId="0" applyNumberFormat="1" applyFont="1" applyFill="1" applyBorder="1" applyAlignment="1">
      <alignment horizontal="center" vertical="center"/>
    </xf>
    <xf numFmtId="176" fontId="3" fillId="8" borderId="1" xfId="0" applyNumberFormat="1" applyFont="1" applyFill="1" applyBorder="1" applyAlignment="1"/>
    <xf numFmtId="176" fontId="5" fillId="11" borderId="1" xfId="0" applyNumberFormat="1" applyFont="1" applyFill="1" applyBorder="1" applyAlignment="1"/>
    <xf numFmtId="176" fontId="5" fillId="12" borderId="1" xfId="0" applyNumberFormat="1" applyFont="1" applyFill="1" applyBorder="1" applyAlignment="1"/>
    <xf numFmtId="178" fontId="9" fillId="9" borderId="1" xfId="0" applyNumberFormat="1" applyFont="1" applyFill="1" applyBorder="1" applyAlignment="1">
      <alignment horizontal="right" vertical="center"/>
    </xf>
    <xf numFmtId="177" fontId="3" fillId="9" borderId="1" xfId="1" applyNumberFormat="1" applyFont="1" applyFill="1" applyBorder="1" applyAlignment="1">
      <alignment horizontal="right" vertical="center"/>
    </xf>
    <xf numFmtId="178" fontId="3" fillId="14" borderId="2" xfId="0" applyNumberFormat="1" applyFont="1" applyFill="1" applyBorder="1" applyAlignment="1">
      <alignment horizontal="center" vertical="center"/>
    </xf>
    <xf numFmtId="178" fontId="3" fillId="9" borderId="1" xfId="0" applyNumberFormat="1" applyFont="1" applyFill="1" applyBorder="1" applyAlignment="1">
      <alignment horizontal="right" vertical="center"/>
    </xf>
    <xf numFmtId="176" fontId="5" fillId="5" borderId="1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10" fontId="13" fillId="0" borderId="0" xfId="0" applyNumberFormat="1" applyFont="1" applyAlignment="1"/>
    <xf numFmtId="9" fontId="13" fillId="0" borderId="0" xfId="0" applyNumberFormat="1" applyFont="1" applyAlignment="1"/>
    <xf numFmtId="0" fontId="13" fillId="0" borderId="0" xfId="0" applyFont="1" applyAlignment="1"/>
    <xf numFmtId="176" fontId="3" fillId="10" borderId="5" xfId="0" applyNumberFormat="1" applyFont="1" applyFill="1" applyBorder="1" applyAlignment="1">
      <alignment horizontal="center" vertical="center"/>
    </xf>
    <xf numFmtId="176" fontId="3" fillId="4" borderId="4" xfId="0" applyNumberFormat="1" applyFont="1" applyFill="1" applyBorder="1" applyAlignment="1"/>
    <xf numFmtId="176" fontId="3" fillId="8" borderId="4" xfId="0" applyNumberFormat="1" applyFont="1" applyFill="1" applyBorder="1" applyAlignment="1"/>
    <xf numFmtId="176" fontId="5" fillId="12" borderId="4" xfId="0" applyNumberFormat="1" applyFont="1" applyFill="1" applyBorder="1" applyAlignment="1"/>
    <xf numFmtId="176" fontId="3" fillId="4" borderId="4" xfId="0" applyNumberFormat="1" applyFont="1" applyFill="1" applyBorder="1" applyAlignment="1">
      <alignment horizontal="right" vertical="center"/>
    </xf>
    <xf numFmtId="0" fontId="17" fillId="0" borderId="0" xfId="0" applyFont="1" applyAlignment="1"/>
    <xf numFmtId="176" fontId="19" fillId="0" borderId="0" xfId="0" applyNumberFormat="1" applyFont="1" applyBorder="1" applyAlignment="1">
      <alignment vertical="center"/>
    </xf>
    <xf numFmtId="0" fontId="20" fillId="0" borderId="0" xfId="0" applyFont="1">
      <alignment vertical="center"/>
    </xf>
    <xf numFmtId="176" fontId="18" fillId="0" borderId="0" xfId="0" applyNumberFormat="1" applyFont="1" applyBorder="1" applyAlignment="1">
      <alignment vertical="center"/>
    </xf>
    <xf numFmtId="176" fontId="6" fillId="4" borderId="3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8" fillId="0" borderId="3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/>
    </xf>
    <xf numFmtId="176" fontId="4" fillId="0" borderId="3" xfId="0" applyNumberFormat="1" applyFont="1" applyFill="1" applyBorder="1" applyAlignment="1">
      <alignment horizontal="right"/>
    </xf>
    <xf numFmtId="176" fontId="3" fillId="13" borderId="1" xfId="0" applyNumberFormat="1" applyFont="1" applyFill="1" applyBorder="1" applyAlignment="1">
      <alignment horizontal="center" vertical="center"/>
    </xf>
    <xf numFmtId="177" fontId="14" fillId="4" borderId="1" xfId="1" applyNumberFormat="1" applyFont="1" applyFill="1" applyBorder="1" applyAlignment="1">
      <alignment horizontal="right" vertical="center"/>
    </xf>
    <xf numFmtId="177" fontId="14" fillId="9" borderId="1" xfId="1" applyNumberFormat="1" applyFont="1" applyFill="1" applyBorder="1" applyAlignment="1">
      <alignment horizontal="right" vertical="center"/>
    </xf>
    <xf numFmtId="176" fontId="14" fillId="9" borderId="1" xfId="0" applyNumberFormat="1" applyFont="1" applyFill="1" applyBorder="1" applyAlignment="1"/>
    <xf numFmtId="176" fontId="14" fillId="4" borderId="1" xfId="0" applyNumberFormat="1" applyFont="1" applyFill="1" applyBorder="1" applyAlignment="1">
      <alignment horizontal="right" vertical="center"/>
    </xf>
    <xf numFmtId="0" fontId="21" fillId="0" borderId="0" xfId="0" applyFont="1">
      <alignment vertical="center"/>
    </xf>
    <xf numFmtId="179" fontId="22" fillId="0" borderId="0" xfId="2" applyNumberFormat="1" applyFont="1" applyBorder="1" applyAlignment="1">
      <alignment horizontal="left" vertical="center"/>
    </xf>
    <xf numFmtId="9" fontId="22" fillId="0" borderId="0" xfId="2" applyFont="1">
      <alignment vertical="center"/>
    </xf>
    <xf numFmtId="9" fontId="22" fillId="0" borderId="0" xfId="2" applyFont="1" applyFill="1">
      <alignment vertical="center"/>
    </xf>
    <xf numFmtId="179" fontId="22" fillId="0" borderId="0" xfId="2" applyNumberFormat="1" applyFont="1" applyFill="1">
      <alignment vertical="center"/>
    </xf>
    <xf numFmtId="0" fontId="23" fillId="15" borderId="0" xfId="0" applyFont="1" applyFill="1" applyBorder="1" applyAlignment="1">
      <alignment horizontal="center" vertical="center" wrapText="1"/>
    </xf>
    <xf numFmtId="3" fontId="23" fillId="15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5" fillId="0" borderId="0" xfId="0" applyFont="1" applyFill="1" applyAlignment="1"/>
    <xf numFmtId="0" fontId="11" fillId="0" borderId="0" xfId="0" applyFont="1" applyFill="1" applyAlignment="1"/>
    <xf numFmtId="0" fontId="0" fillId="0" borderId="0" xfId="0" applyFill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0" fontId="0" fillId="0" borderId="0" xfId="0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23" fillId="0" borderId="0" xfId="0" applyNumberFormat="1" applyFont="1" applyFill="1" applyBorder="1" applyAlignment="1">
      <alignment horizontal="center" vertical="center" wrapText="1"/>
    </xf>
    <xf numFmtId="0" fontId="0" fillId="15" borderId="0" xfId="0" applyFill="1">
      <alignment vertical="center"/>
    </xf>
    <xf numFmtId="0" fontId="0" fillId="15" borderId="0" xfId="0" applyFill="1" applyBorder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176" fontId="25" fillId="0" borderId="0" xfId="0" applyNumberFormat="1" applyFont="1">
      <alignment vertical="center"/>
    </xf>
    <xf numFmtId="0" fontId="6" fillId="15" borderId="0" xfId="0" applyFont="1" applyFill="1" applyBorder="1" applyAlignment="1">
      <alignment horizontal="center" vertical="center" wrapText="1"/>
    </xf>
    <xf numFmtId="176" fontId="25" fillId="0" borderId="0" xfId="0" applyNumberFormat="1" applyFont="1" applyBorder="1">
      <alignment vertical="center"/>
    </xf>
    <xf numFmtId="0" fontId="25" fillId="15" borderId="0" xfId="0" applyFont="1" applyFill="1">
      <alignment vertical="center"/>
    </xf>
    <xf numFmtId="3" fontId="6" fillId="15" borderId="0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right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colors>
    <mruColors>
      <color rgb="FF0000FF"/>
      <color rgb="FF008000"/>
      <color rgb="FF66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0"/>
  <sheetViews>
    <sheetView tabSelected="1" topLeftCell="A4" workbookViewId="0">
      <selection activeCell="I12" sqref="I12"/>
    </sheetView>
  </sheetViews>
  <sheetFormatPr defaultRowHeight="19.8" x14ac:dyDescent="0.4"/>
  <cols>
    <col min="1" max="1" width="11.81640625" customWidth="1"/>
    <col min="2" max="3" width="10.6328125" customWidth="1"/>
    <col min="4" max="4" width="11.6328125" customWidth="1"/>
    <col min="5" max="5" width="12" customWidth="1"/>
    <col min="6" max="7" width="10.6328125" customWidth="1"/>
    <col min="8" max="8" width="11.6328125" customWidth="1"/>
    <col min="9" max="9" width="15.1796875" customWidth="1"/>
    <col min="10" max="10" width="9.6328125" customWidth="1"/>
  </cols>
  <sheetData>
    <row r="1" spans="1:15" s="32" customFormat="1" ht="21" x14ac:dyDescent="0.4">
      <c r="A1" s="33" t="s">
        <v>17</v>
      </c>
      <c r="B1" s="33"/>
      <c r="C1" s="31"/>
      <c r="D1" s="46">
        <v>0.115</v>
      </c>
      <c r="E1" s="46"/>
      <c r="F1" s="47">
        <v>0.01</v>
      </c>
      <c r="G1" s="47">
        <v>0.2</v>
      </c>
      <c r="H1" s="48">
        <v>0.7</v>
      </c>
      <c r="I1" s="49">
        <v>1.1000000000000001E-3</v>
      </c>
      <c r="J1" s="45"/>
      <c r="K1" s="67"/>
      <c r="L1" s="67"/>
      <c r="M1" s="67"/>
      <c r="N1" s="67"/>
      <c r="O1" s="67"/>
    </row>
    <row r="2" spans="1:15" x14ac:dyDescent="0.35">
      <c r="A2" s="10" t="s">
        <v>14</v>
      </c>
      <c r="B2" s="10"/>
      <c r="C2" s="10"/>
      <c r="D2" s="10"/>
      <c r="E2" s="10"/>
      <c r="F2" s="10"/>
      <c r="G2" s="10"/>
      <c r="H2" s="10"/>
      <c r="I2" s="10"/>
      <c r="K2" s="68"/>
      <c r="L2" s="68"/>
      <c r="M2" s="68"/>
      <c r="N2" s="68"/>
      <c r="O2" s="68"/>
    </row>
    <row r="3" spans="1:15" x14ac:dyDescent="0.35">
      <c r="A3" s="10" t="s">
        <v>15</v>
      </c>
      <c r="B3" s="10"/>
      <c r="C3" s="10"/>
      <c r="D3" s="10"/>
      <c r="E3" s="10"/>
      <c r="F3" s="10"/>
      <c r="G3" s="10"/>
      <c r="H3" s="10"/>
      <c r="I3" s="10"/>
      <c r="K3" s="68"/>
      <c r="L3" s="68"/>
      <c r="M3" s="68"/>
      <c r="N3" s="68"/>
      <c r="O3" s="68"/>
    </row>
    <row r="4" spans="1:15" x14ac:dyDescent="0.35">
      <c r="A4" s="10" t="s">
        <v>16</v>
      </c>
      <c r="B4" s="10"/>
      <c r="C4" s="10"/>
      <c r="D4" s="10"/>
      <c r="E4" s="10"/>
      <c r="F4" s="10"/>
      <c r="G4" s="10"/>
      <c r="H4" s="10"/>
      <c r="I4" s="10"/>
      <c r="K4" s="68"/>
      <c r="L4" s="68"/>
      <c r="M4" s="68"/>
      <c r="N4" s="68"/>
      <c r="O4" s="68"/>
    </row>
    <row r="5" spans="1:15" x14ac:dyDescent="0.35">
      <c r="A5" s="53" t="s">
        <v>13</v>
      </c>
      <c r="B5" s="54"/>
      <c r="C5" s="54"/>
      <c r="D5" s="54"/>
      <c r="E5" s="54"/>
      <c r="F5" s="54"/>
      <c r="G5" s="54"/>
      <c r="H5" s="54"/>
      <c r="I5" s="54"/>
      <c r="J5" s="55"/>
      <c r="K5" s="68"/>
      <c r="L5" s="68"/>
      <c r="M5" s="68"/>
      <c r="N5" s="68"/>
      <c r="O5" s="68"/>
    </row>
    <row r="6" spans="1:15" x14ac:dyDescent="0.35">
      <c r="A6" s="10" t="s">
        <v>5</v>
      </c>
      <c r="B6" s="10"/>
      <c r="C6" s="10"/>
      <c r="D6" s="10"/>
      <c r="E6" s="10"/>
      <c r="F6" s="22">
        <v>5.1700000000000003E-2</v>
      </c>
      <c r="G6" s="23">
        <v>0.3</v>
      </c>
      <c r="H6" s="23">
        <v>0.6</v>
      </c>
      <c r="I6" s="24">
        <v>1.56</v>
      </c>
      <c r="J6" s="11"/>
      <c r="K6" s="68"/>
      <c r="L6" s="68"/>
      <c r="M6" s="68"/>
      <c r="N6" s="68"/>
      <c r="O6" s="68"/>
    </row>
    <row r="7" spans="1:15" x14ac:dyDescent="0.35">
      <c r="A7" s="10" t="s">
        <v>12</v>
      </c>
      <c r="B7" s="10"/>
      <c r="C7" s="10"/>
      <c r="D7" s="10"/>
      <c r="E7" s="10"/>
      <c r="F7" s="10"/>
      <c r="G7" s="10"/>
      <c r="H7" s="10"/>
      <c r="I7" s="10"/>
      <c r="K7" s="68"/>
      <c r="L7" s="68"/>
      <c r="M7" s="68"/>
      <c r="N7" s="68"/>
      <c r="O7" s="68"/>
    </row>
    <row r="8" spans="1:15" x14ac:dyDescent="0.35">
      <c r="A8" s="9" t="s">
        <v>8</v>
      </c>
      <c r="B8" s="9"/>
      <c r="C8" s="9"/>
      <c r="D8" s="9"/>
      <c r="E8" s="9"/>
      <c r="F8" s="9"/>
      <c r="G8" s="9"/>
      <c r="H8" s="9"/>
      <c r="I8" s="9"/>
      <c r="K8" s="68"/>
      <c r="L8" s="68"/>
      <c r="M8" s="68"/>
      <c r="N8" s="68"/>
      <c r="O8" s="68"/>
    </row>
    <row r="9" spans="1:15" x14ac:dyDescent="0.35">
      <c r="A9" s="30" t="s">
        <v>6</v>
      </c>
      <c r="B9" s="30"/>
      <c r="C9" s="30"/>
      <c r="D9" s="30"/>
      <c r="E9" s="30"/>
      <c r="F9" s="30"/>
      <c r="G9" s="30"/>
      <c r="H9" s="9"/>
      <c r="I9" s="9"/>
      <c r="K9" s="68"/>
      <c r="L9" s="68"/>
      <c r="M9" s="68"/>
      <c r="N9" s="68"/>
      <c r="O9" s="68"/>
    </row>
    <row r="10" spans="1:15" x14ac:dyDescent="0.35">
      <c r="A10" s="30" t="s">
        <v>7</v>
      </c>
      <c r="B10" s="30"/>
      <c r="C10" s="30"/>
      <c r="D10" s="30"/>
      <c r="E10" s="30"/>
      <c r="F10" s="30"/>
      <c r="G10" s="30"/>
      <c r="H10" s="9"/>
      <c r="I10" s="9"/>
      <c r="K10" s="68"/>
      <c r="L10" s="68"/>
      <c r="M10" s="68"/>
      <c r="N10" s="68"/>
      <c r="O10" s="68"/>
    </row>
    <row r="11" spans="1:15" x14ac:dyDescent="0.4">
      <c r="A11" s="77" t="s">
        <v>3</v>
      </c>
      <c r="B11" s="80" t="s">
        <v>10</v>
      </c>
      <c r="C11" s="80"/>
      <c r="D11" s="80"/>
      <c r="E11" s="81"/>
      <c r="F11" s="79" t="s">
        <v>4</v>
      </c>
      <c r="G11" s="79"/>
      <c r="H11" s="79"/>
      <c r="I11" s="61"/>
      <c r="J11" s="61"/>
      <c r="K11" s="68"/>
      <c r="L11" s="68"/>
      <c r="M11" s="68"/>
      <c r="N11" s="68"/>
      <c r="O11" s="68"/>
    </row>
    <row r="12" spans="1:15" x14ac:dyDescent="0.4">
      <c r="A12" s="78"/>
      <c r="B12" s="40" t="s">
        <v>9</v>
      </c>
      <c r="C12" s="25" t="s">
        <v>1</v>
      </c>
      <c r="D12" s="8" t="s">
        <v>0</v>
      </c>
      <c r="E12" s="7" t="s">
        <v>11</v>
      </c>
      <c r="F12" s="18" t="s">
        <v>2</v>
      </c>
      <c r="G12" s="12" t="s">
        <v>1</v>
      </c>
      <c r="H12" s="8" t="s">
        <v>0</v>
      </c>
      <c r="I12" s="61"/>
      <c r="J12" s="61"/>
      <c r="K12" s="68"/>
      <c r="L12" s="68"/>
      <c r="M12" s="68"/>
      <c r="N12" s="68"/>
      <c r="O12" s="68"/>
    </row>
    <row r="13" spans="1:15" x14ac:dyDescent="0.35">
      <c r="A13" s="34">
        <v>1500</v>
      </c>
      <c r="B13" s="41">
        <f t="shared" ref="B13:B20" si="0">ROUND($A$20*$D$1*$H$1,0)+ROUND($A$20*$F$1*$H$1,0)+ROUND($A$36*$I$1,0)</f>
        <v>1003</v>
      </c>
      <c r="C13" s="26">
        <f t="shared" ref="C13:C35" si="1">ROUND($A$36*$F$6*$H$6*$I$6,0)</f>
        <v>1384</v>
      </c>
      <c r="D13" s="20">
        <f t="shared" ref="D13:D69" si="2">ROUND($A13*6%,0)</f>
        <v>90</v>
      </c>
      <c r="E13" s="4">
        <f>B13+C13+D13</f>
        <v>2477</v>
      </c>
      <c r="F13" s="6">
        <f t="shared" ref="F13:F20" si="3">ROUND($A$20*$D$1*$G$1,0)+ROUND($A$20*$F$1*$G$1,0)</f>
        <v>277</v>
      </c>
      <c r="G13" s="5">
        <f>ROUND($A$36*$F$6*$G$6,0)</f>
        <v>443</v>
      </c>
      <c r="H13" s="20">
        <f t="shared" ref="H13:H69" si="4">ROUND($A13*6%,0)</f>
        <v>90</v>
      </c>
      <c r="I13" s="62"/>
      <c r="J13" s="63"/>
      <c r="K13" s="68"/>
      <c r="L13" s="68"/>
      <c r="M13" s="68"/>
      <c r="N13" s="68"/>
      <c r="O13" s="68"/>
    </row>
    <row r="14" spans="1:15" x14ac:dyDescent="0.35">
      <c r="A14" s="35">
        <v>3000</v>
      </c>
      <c r="B14" s="42">
        <f t="shared" si="0"/>
        <v>1003</v>
      </c>
      <c r="C14" s="27">
        <f t="shared" si="1"/>
        <v>1384</v>
      </c>
      <c r="D14" s="21">
        <f t="shared" si="2"/>
        <v>180</v>
      </c>
      <c r="E14" s="3">
        <f>B14+C14+D14</f>
        <v>2567</v>
      </c>
      <c r="F14" s="16">
        <f t="shared" si="3"/>
        <v>277</v>
      </c>
      <c r="G14" s="13">
        <f>ROUND($A$36*$F$6*$G$6,0)</f>
        <v>443</v>
      </c>
      <c r="H14" s="21">
        <f t="shared" si="4"/>
        <v>180</v>
      </c>
      <c r="I14" s="62"/>
      <c r="J14" s="56"/>
      <c r="K14" s="68"/>
      <c r="L14" s="68"/>
      <c r="M14" s="68"/>
      <c r="N14" s="68"/>
      <c r="O14" s="68"/>
    </row>
    <row r="15" spans="1:15" x14ac:dyDescent="0.35">
      <c r="A15" s="35">
        <v>4500</v>
      </c>
      <c r="B15" s="42">
        <f t="shared" si="0"/>
        <v>1003</v>
      </c>
      <c r="C15" s="27">
        <f t="shared" si="1"/>
        <v>1384</v>
      </c>
      <c r="D15" s="21">
        <f t="shared" si="2"/>
        <v>270</v>
      </c>
      <c r="E15" s="3">
        <f t="shared" ref="E15:E69" si="5">B15+C15+D15</f>
        <v>2657</v>
      </c>
      <c r="F15" s="16">
        <f t="shared" si="3"/>
        <v>277</v>
      </c>
      <c r="G15" s="13">
        <f t="shared" ref="G15:G20" si="6">ROUND($A$36*$F$6*$G$6,0)</f>
        <v>443</v>
      </c>
      <c r="H15" s="21">
        <f t="shared" si="4"/>
        <v>270</v>
      </c>
      <c r="I15" s="62"/>
      <c r="J15" s="56"/>
      <c r="K15" s="68"/>
      <c r="L15" s="68"/>
      <c r="M15" s="68"/>
      <c r="N15" s="68"/>
      <c r="O15" s="68"/>
    </row>
    <row r="16" spans="1:15" x14ac:dyDescent="0.35">
      <c r="A16" s="35">
        <v>6000</v>
      </c>
      <c r="B16" s="42">
        <f t="shared" si="0"/>
        <v>1003</v>
      </c>
      <c r="C16" s="27">
        <f t="shared" si="1"/>
        <v>1384</v>
      </c>
      <c r="D16" s="21">
        <f t="shared" si="2"/>
        <v>360</v>
      </c>
      <c r="E16" s="3">
        <f t="shared" si="5"/>
        <v>2747</v>
      </c>
      <c r="F16" s="16">
        <f t="shared" si="3"/>
        <v>277</v>
      </c>
      <c r="G16" s="13">
        <f t="shared" si="6"/>
        <v>443</v>
      </c>
      <c r="H16" s="21">
        <f t="shared" si="4"/>
        <v>360</v>
      </c>
      <c r="I16" s="62"/>
      <c r="J16" s="56"/>
      <c r="K16" s="68"/>
      <c r="L16" s="68"/>
      <c r="M16" s="68"/>
      <c r="N16" s="68"/>
      <c r="O16" s="68"/>
    </row>
    <row r="17" spans="1:15" x14ac:dyDescent="0.35">
      <c r="A17" s="35">
        <v>7500</v>
      </c>
      <c r="B17" s="42">
        <f t="shared" si="0"/>
        <v>1003</v>
      </c>
      <c r="C17" s="27">
        <f t="shared" si="1"/>
        <v>1384</v>
      </c>
      <c r="D17" s="21">
        <f t="shared" si="2"/>
        <v>450</v>
      </c>
      <c r="E17" s="3">
        <f t="shared" si="5"/>
        <v>2837</v>
      </c>
      <c r="F17" s="16">
        <f t="shared" si="3"/>
        <v>277</v>
      </c>
      <c r="G17" s="13">
        <f t="shared" si="6"/>
        <v>443</v>
      </c>
      <c r="H17" s="21">
        <f t="shared" si="4"/>
        <v>450</v>
      </c>
      <c r="I17" s="62"/>
      <c r="J17" s="56"/>
      <c r="K17" s="68"/>
      <c r="L17" s="68"/>
      <c r="M17" s="68"/>
      <c r="N17" s="68"/>
      <c r="O17" s="68"/>
    </row>
    <row r="18" spans="1:15" x14ac:dyDescent="0.35">
      <c r="A18" s="35">
        <v>8700</v>
      </c>
      <c r="B18" s="42">
        <f t="shared" si="0"/>
        <v>1003</v>
      </c>
      <c r="C18" s="27">
        <f t="shared" si="1"/>
        <v>1384</v>
      </c>
      <c r="D18" s="21">
        <f t="shared" si="2"/>
        <v>522</v>
      </c>
      <c r="E18" s="3">
        <f t="shared" si="5"/>
        <v>2909</v>
      </c>
      <c r="F18" s="16">
        <f t="shared" si="3"/>
        <v>277</v>
      </c>
      <c r="G18" s="13">
        <f t="shared" si="6"/>
        <v>443</v>
      </c>
      <c r="H18" s="21">
        <f t="shared" si="4"/>
        <v>522</v>
      </c>
      <c r="I18" s="62"/>
      <c r="J18" s="56"/>
      <c r="K18" s="68"/>
      <c r="L18" s="68"/>
      <c r="M18" s="68"/>
      <c r="N18" s="68"/>
      <c r="O18" s="68"/>
    </row>
    <row r="19" spans="1:15" x14ac:dyDescent="0.35">
      <c r="A19" s="35">
        <v>9900</v>
      </c>
      <c r="B19" s="42">
        <f t="shared" si="0"/>
        <v>1003</v>
      </c>
      <c r="C19" s="27">
        <f t="shared" si="1"/>
        <v>1384</v>
      </c>
      <c r="D19" s="21">
        <f t="shared" si="2"/>
        <v>594</v>
      </c>
      <c r="E19" s="3">
        <f t="shared" si="5"/>
        <v>2981</v>
      </c>
      <c r="F19" s="16">
        <f t="shared" si="3"/>
        <v>277</v>
      </c>
      <c r="G19" s="13">
        <f t="shared" si="6"/>
        <v>443</v>
      </c>
      <c r="H19" s="21">
        <f t="shared" si="4"/>
        <v>594</v>
      </c>
      <c r="I19" s="62"/>
      <c r="J19" s="56"/>
      <c r="K19" s="68"/>
      <c r="L19" s="68"/>
      <c r="M19" s="68"/>
      <c r="N19" s="68"/>
      <c r="O19" s="68"/>
    </row>
    <row r="20" spans="1:15" x14ac:dyDescent="0.35">
      <c r="A20" s="34">
        <v>11100</v>
      </c>
      <c r="B20" s="14">
        <f t="shared" si="0"/>
        <v>1003</v>
      </c>
      <c r="C20" s="26">
        <f t="shared" si="1"/>
        <v>1384</v>
      </c>
      <c r="D20" s="5">
        <f t="shared" si="2"/>
        <v>666</v>
      </c>
      <c r="E20" s="5">
        <f t="shared" si="5"/>
        <v>3053</v>
      </c>
      <c r="F20" s="14">
        <f t="shared" si="3"/>
        <v>277</v>
      </c>
      <c r="G20" s="5">
        <f t="shared" si="6"/>
        <v>443</v>
      </c>
      <c r="H20" s="4">
        <f t="shared" si="4"/>
        <v>666</v>
      </c>
      <c r="I20" s="62"/>
      <c r="J20" s="63"/>
      <c r="K20" s="68"/>
      <c r="L20" s="68"/>
      <c r="M20" s="68"/>
      <c r="N20" s="68"/>
      <c r="O20" s="68"/>
    </row>
    <row r="21" spans="1:15" x14ac:dyDescent="0.35">
      <c r="A21" s="35">
        <v>12540</v>
      </c>
      <c r="B21" s="43">
        <f t="shared" ref="B21:B35" si="7">ROUND($A21*$D$1*$H$1,0)+ROUND($A21*$F$1*$H$1,0)+ROUND($A$36*$I$1,0)</f>
        <v>1128</v>
      </c>
      <c r="C21" s="27">
        <f t="shared" si="1"/>
        <v>1384</v>
      </c>
      <c r="D21" s="21">
        <f t="shared" si="2"/>
        <v>752</v>
      </c>
      <c r="E21" s="3">
        <f t="shared" si="5"/>
        <v>3264</v>
      </c>
      <c r="F21" s="19">
        <f t="shared" ref="F21:F47" si="8">ROUND($A21*$D$1*$G$1,0)+ROUND($A21*$F$1*$G$1,0)</f>
        <v>313</v>
      </c>
      <c r="G21" s="13">
        <v>443</v>
      </c>
      <c r="H21" s="21">
        <f t="shared" si="4"/>
        <v>752</v>
      </c>
      <c r="I21" s="62"/>
      <c r="J21" s="56"/>
      <c r="K21" s="68"/>
      <c r="L21" s="68"/>
      <c r="M21" s="68"/>
      <c r="N21" s="68"/>
      <c r="O21" s="68"/>
    </row>
    <row r="22" spans="1:15" x14ac:dyDescent="0.35">
      <c r="A22" s="35">
        <v>13500</v>
      </c>
      <c r="B22" s="43">
        <f t="shared" si="7"/>
        <v>1213</v>
      </c>
      <c r="C22" s="27">
        <f t="shared" si="1"/>
        <v>1384</v>
      </c>
      <c r="D22" s="21">
        <f t="shared" si="2"/>
        <v>810</v>
      </c>
      <c r="E22" s="3">
        <f t="shared" si="5"/>
        <v>3407</v>
      </c>
      <c r="F22" s="19">
        <f t="shared" si="8"/>
        <v>338</v>
      </c>
      <c r="G22" s="13">
        <v>443</v>
      </c>
      <c r="H22" s="21">
        <f t="shared" si="4"/>
        <v>810</v>
      </c>
      <c r="I22" s="62"/>
      <c r="J22" s="56"/>
      <c r="K22" s="68"/>
      <c r="L22" s="68"/>
      <c r="M22" s="68"/>
      <c r="N22" s="68"/>
      <c r="O22" s="68"/>
    </row>
    <row r="23" spans="1:15" x14ac:dyDescent="0.35">
      <c r="A23" s="35">
        <v>15840</v>
      </c>
      <c r="B23" s="43">
        <f t="shared" si="7"/>
        <v>1417</v>
      </c>
      <c r="C23" s="27">
        <f t="shared" si="1"/>
        <v>1384</v>
      </c>
      <c r="D23" s="21">
        <f t="shared" si="2"/>
        <v>950</v>
      </c>
      <c r="E23" s="3">
        <f t="shared" si="5"/>
        <v>3751</v>
      </c>
      <c r="F23" s="19">
        <f t="shared" si="8"/>
        <v>396</v>
      </c>
      <c r="G23" s="13">
        <v>443</v>
      </c>
      <c r="H23" s="21">
        <f t="shared" si="4"/>
        <v>950</v>
      </c>
      <c r="I23" s="62"/>
      <c r="J23" s="56"/>
      <c r="K23" s="68"/>
      <c r="L23" s="68"/>
      <c r="M23" s="68"/>
      <c r="N23" s="68"/>
      <c r="O23" s="68"/>
    </row>
    <row r="24" spans="1:15" x14ac:dyDescent="0.35">
      <c r="A24" s="35">
        <v>16500</v>
      </c>
      <c r="B24" s="43">
        <f t="shared" si="7"/>
        <v>1475</v>
      </c>
      <c r="C24" s="27">
        <f t="shared" si="1"/>
        <v>1384</v>
      </c>
      <c r="D24" s="21">
        <f t="shared" si="2"/>
        <v>990</v>
      </c>
      <c r="E24" s="3">
        <f t="shared" si="5"/>
        <v>3849</v>
      </c>
      <c r="F24" s="19">
        <f t="shared" si="8"/>
        <v>413</v>
      </c>
      <c r="G24" s="13">
        <v>443</v>
      </c>
      <c r="H24" s="21">
        <f t="shared" si="4"/>
        <v>990</v>
      </c>
      <c r="I24" s="62"/>
      <c r="J24" s="56"/>
      <c r="K24" s="68"/>
      <c r="L24" s="68"/>
      <c r="M24" s="68"/>
      <c r="N24" s="68"/>
      <c r="O24" s="68"/>
    </row>
    <row r="25" spans="1:15" x14ac:dyDescent="0.35">
      <c r="A25" s="35">
        <v>17280</v>
      </c>
      <c r="B25" s="43">
        <f t="shared" si="7"/>
        <v>1543</v>
      </c>
      <c r="C25" s="27">
        <f t="shared" si="1"/>
        <v>1384</v>
      </c>
      <c r="D25" s="21">
        <f t="shared" si="2"/>
        <v>1037</v>
      </c>
      <c r="E25" s="3">
        <f t="shared" si="5"/>
        <v>3964</v>
      </c>
      <c r="F25" s="19">
        <f t="shared" si="8"/>
        <v>432</v>
      </c>
      <c r="G25" s="13">
        <v>443</v>
      </c>
      <c r="H25" s="21">
        <f t="shared" si="4"/>
        <v>1037</v>
      </c>
      <c r="I25" s="62"/>
      <c r="J25" s="56"/>
      <c r="K25" s="68"/>
      <c r="L25" s="68"/>
      <c r="M25" s="68"/>
      <c r="N25" s="68"/>
      <c r="O25" s="68"/>
    </row>
    <row r="26" spans="1:15" x14ac:dyDescent="0.35">
      <c r="A26" s="35">
        <v>17880</v>
      </c>
      <c r="B26" s="43">
        <f t="shared" si="7"/>
        <v>1595</v>
      </c>
      <c r="C26" s="27">
        <f t="shared" si="1"/>
        <v>1384</v>
      </c>
      <c r="D26" s="21">
        <f t="shared" si="2"/>
        <v>1073</v>
      </c>
      <c r="E26" s="3">
        <f t="shared" si="5"/>
        <v>4052</v>
      </c>
      <c r="F26" s="19">
        <f t="shared" si="8"/>
        <v>447</v>
      </c>
      <c r="G26" s="13">
        <v>443</v>
      </c>
      <c r="H26" s="21">
        <f t="shared" si="4"/>
        <v>1073</v>
      </c>
      <c r="I26" s="62"/>
      <c r="J26" s="56"/>
      <c r="K26" s="68"/>
      <c r="L26" s="68"/>
      <c r="M26" s="68"/>
      <c r="N26" s="68"/>
      <c r="O26" s="68"/>
    </row>
    <row r="27" spans="1:15" x14ac:dyDescent="0.35">
      <c r="A27" s="35">
        <v>19047</v>
      </c>
      <c r="B27" s="43">
        <f t="shared" si="7"/>
        <v>1697</v>
      </c>
      <c r="C27" s="27">
        <f t="shared" si="1"/>
        <v>1384</v>
      </c>
      <c r="D27" s="21">
        <f t="shared" si="2"/>
        <v>1143</v>
      </c>
      <c r="E27" s="3">
        <f t="shared" si="5"/>
        <v>4224</v>
      </c>
      <c r="F27" s="19">
        <f t="shared" si="8"/>
        <v>476</v>
      </c>
      <c r="G27" s="13">
        <v>443</v>
      </c>
      <c r="H27" s="21">
        <f t="shared" si="4"/>
        <v>1143</v>
      </c>
      <c r="I27" s="62"/>
      <c r="J27" s="56"/>
      <c r="K27" s="68"/>
      <c r="L27" s="68"/>
      <c r="M27" s="68"/>
      <c r="N27" s="68"/>
      <c r="O27" s="68"/>
    </row>
    <row r="28" spans="1:15" x14ac:dyDescent="0.35">
      <c r="A28" s="35">
        <v>20008</v>
      </c>
      <c r="B28" s="43">
        <f t="shared" si="7"/>
        <v>1782</v>
      </c>
      <c r="C28" s="27">
        <f t="shared" si="1"/>
        <v>1384</v>
      </c>
      <c r="D28" s="21">
        <f t="shared" si="2"/>
        <v>1200</v>
      </c>
      <c r="E28" s="3">
        <f t="shared" si="5"/>
        <v>4366</v>
      </c>
      <c r="F28" s="19">
        <f t="shared" si="8"/>
        <v>500</v>
      </c>
      <c r="G28" s="13">
        <v>443</v>
      </c>
      <c r="H28" s="21">
        <f t="shared" si="4"/>
        <v>1200</v>
      </c>
      <c r="I28" s="62"/>
      <c r="J28" s="56"/>
      <c r="K28" s="68"/>
      <c r="L28" s="68"/>
      <c r="M28" s="68"/>
      <c r="N28" s="68"/>
      <c r="O28" s="68"/>
    </row>
    <row r="29" spans="1:15" x14ac:dyDescent="0.35">
      <c r="A29" s="35">
        <v>21009</v>
      </c>
      <c r="B29" s="43">
        <f t="shared" si="7"/>
        <v>1869</v>
      </c>
      <c r="C29" s="27">
        <f t="shared" si="1"/>
        <v>1384</v>
      </c>
      <c r="D29" s="21">
        <f t="shared" si="2"/>
        <v>1261</v>
      </c>
      <c r="E29" s="3">
        <f t="shared" si="5"/>
        <v>4514</v>
      </c>
      <c r="F29" s="19">
        <f t="shared" si="8"/>
        <v>525</v>
      </c>
      <c r="G29" s="13">
        <v>443</v>
      </c>
      <c r="H29" s="21">
        <f t="shared" si="4"/>
        <v>1261</v>
      </c>
      <c r="I29" s="62"/>
      <c r="J29" s="56"/>
      <c r="K29" s="68"/>
      <c r="L29" s="68"/>
      <c r="M29" s="68"/>
      <c r="N29" s="68"/>
      <c r="O29" s="68"/>
    </row>
    <row r="30" spans="1:15" x14ac:dyDescent="0.35">
      <c r="A30" s="35">
        <v>22000</v>
      </c>
      <c r="B30" s="43">
        <f t="shared" si="7"/>
        <v>1956</v>
      </c>
      <c r="C30" s="27">
        <f t="shared" si="1"/>
        <v>1384</v>
      </c>
      <c r="D30" s="21">
        <f t="shared" si="2"/>
        <v>1320</v>
      </c>
      <c r="E30" s="3">
        <f t="shared" si="5"/>
        <v>4660</v>
      </c>
      <c r="F30" s="19">
        <f t="shared" si="8"/>
        <v>550</v>
      </c>
      <c r="G30" s="13">
        <v>443</v>
      </c>
      <c r="H30" s="21">
        <f t="shared" si="4"/>
        <v>1320</v>
      </c>
      <c r="I30" s="62"/>
      <c r="J30" s="56"/>
      <c r="K30" s="68"/>
      <c r="L30" s="68"/>
      <c r="M30" s="68"/>
      <c r="N30" s="68"/>
      <c r="O30" s="68"/>
    </row>
    <row r="31" spans="1:15" x14ac:dyDescent="0.35">
      <c r="A31" s="35">
        <v>23100</v>
      </c>
      <c r="B31" s="43">
        <f t="shared" si="7"/>
        <v>2053</v>
      </c>
      <c r="C31" s="27">
        <f t="shared" si="1"/>
        <v>1384</v>
      </c>
      <c r="D31" s="21">
        <f t="shared" si="2"/>
        <v>1386</v>
      </c>
      <c r="E31" s="3">
        <f t="shared" si="5"/>
        <v>4823</v>
      </c>
      <c r="F31" s="19">
        <f t="shared" si="8"/>
        <v>577</v>
      </c>
      <c r="G31" s="13">
        <v>443</v>
      </c>
      <c r="H31" s="21">
        <f t="shared" si="4"/>
        <v>1386</v>
      </c>
      <c r="I31" s="62"/>
      <c r="J31" s="56"/>
      <c r="K31" s="68"/>
      <c r="L31" s="68"/>
      <c r="M31" s="68"/>
      <c r="N31" s="68"/>
      <c r="O31" s="68"/>
    </row>
    <row r="32" spans="1:15" x14ac:dyDescent="0.35">
      <c r="A32" s="35">
        <v>24000</v>
      </c>
      <c r="B32" s="43">
        <f t="shared" si="7"/>
        <v>2131</v>
      </c>
      <c r="C32" s="27">
        <f t="shared" si="1"/>
        <v>1384</v>
      </c>
      <c r="D32" s="21">
        <f t="shared" si="2"/>
        <v>1440</v>
      </c>
      <c r="E32" s="3">
        <f t="shared" si="5"/>
        <v>4955</v>
      </c>
      <c r="F32" s="19">
        <f t="shared" si="8"/>
        <v>600</v>
      </c>
      <c r="G32" s="13">
        <v>443</v>
      </c>
      <c r="H32" s="21">
        <f t="shared" si="4"/>
        <v>1440</v>
      </c>
      <c r="I32" s="62"/>
      <c r="J32" s="56"/>
      <c r="K32" s="68"/>
      <c r="L32" s="68"/>
      <c r="M32" s="68"/>
      <c r="N32" s="68"/>
      <c r="O32" s="68"/>
    </row>
    <row r="33" spans="1:15" x14ac:dyDescent="0.35">
      <c r="A33" s="35">
        <v>25250</v>
      </c>
      <c r="B33" s="43">
        <f t="shared" si="7"/>
        <v>2241</v>
      </c>
      <c r="C33" s="27">
        <f t="shared" si="1"/>
        <v>1384</v>
      </c>
      <c r="D33" s="21">
        <f t="shared" si="2"/>
        <v>1515</v>
      </c>
      <c r="E33" s="3">
        <f t="shared" si="5"/>
        <v>5140</v>
      </c>
      <c r="F33" s="19">
        <f t="shared" si="8"/>
        <v>632</v>
      </c>
      <c r="G33" s="13">
        <v>443</v>
      </c>
      <c r="H33" s="21">
        <f t="shared" si="4"/>
        <v>1515</v>
      </c>
      <c r="I33" s="62"/>
      <c r="J33" s="56"/>
      <c r="K33" s="69"/>
      <c r="L33" s="68"/>
      <c r="M33" s="68"/>
      <c r="N33" s="68"/>
      <c r="O33" s="68"/>
    </row>
    <row r="34" spans="1:15" x14ac:dyDescent="0.35">
      <c r="A34" s="35">
        <v>26400</v>
      </c>
      <c r="B34" s="43">
        <f t="shared" si="7"/>
        <v>2341</v>
      </c>
      <c r="C34" s="27">
        <f t="shared" si="1"/>
        <v>1384</v>
      </c>
      <c r="D34" s="21">
        <f t="shared" si="2"/>
        <v>1584</v>
      </c>
      <c r="E34" s="3">
        <f t="shared" si="5"/>
        <v>5309</v>
      </c>
      <c r="F34" s="19">
        <f t="shared" si="8"/>
        <v>660</v>
      </c>
      <c r="G34" s="13">
        <v>443</v>
      </c>
      <c r="H34" s="21">
        <f t="shared" si="4"/>
        <v>1584</v>
      </c>
      <c r="I34" s="62"/>
      <c r="J34" s="56"/>
      <c r="K34" s="69"/>
      <c r="L34" s="68"/>
      <c r="M34" s="68"/>
      <c r="N34" s="68"/>
      <c r="O34" s="68"/>
    </row>
    <row r="35" spans="1:15" x14ac:dyDescent="0.35">
      <c r="A35" s="35">
        <v>27600</v>
      </c>
      <c r="B35" s="43">
        <f t="shared" si="7"/>
        <v>2446</v>
      </c>
      <c r="C35" s="27">
        <f t="shared" si="1"/>
        <v>1384</v>
      </c>
      <c r="D35" s="21">
        <f t="shared" si="2"/>
        <v>1656</v>
      </c>
      <c r="E35" s="3">
        <f t="shared" si="5"/>
        <v>5486</v>
      </c>
      <c r="F35" s="19">
        <f t="shared" si="8"/>
        <v>690</v>
      </c>
      <c r="G35" s="13">
        <v>443</v>
      </c>
      <c r="H35" s="21">
        <f t="shared" si="4"/>
        <v>1656</v>
      </c>
      <c r="I35" s="64"/>
      <c r="J35" s="56"/>
      <c r="K35" s="70"/>
      <c r="L35" s="71"/>
      <c r="M35" s="68"/>
      <c r="N35" s="68"/>
      <c r="O35" s="68"/>
    </row>
    <row r="36" spans="1:15" x14ac:dyDescent="0.35">
      <c r="A36" s="34">
        <v>28590</v>
      </c>
      <c r="B36" s="44">
        <f t="shared" ref="B36:B47" si="9">ROUND($A36*$D$1*$H$1,0)+ROUND($A36*$F$1*$H$1,0)+ROUND($A36*$I$1,0)</f>
        <v>2532</v>
      </c>
      <c r="C36" s="28">
        <f t="shared" ref="C36:C69" si="10">ROUND($A36*$F$6*$H$6*$I$6,0)</f>
        <v>1384</v>
      </c>
      <c r="D36" s="4">
        <f t="shared" si="2"/>
        <v>1715</v>
      </c>
      <c r="E36" s="4">
        <f t="shared" si="5"/>
        <v>5631</v>
      </c>
      <c r="F36" s="4">
        <f t="shared" si="8"/>
        <v>715</v>
      </c>
      <c r="G36" s="15">
        <f t="shared" ref="G36:G69" si="11">ROUND($A36*$F$6*$G$6,0)</f>
        <v>443</v>
      </c>
      <c r="H36" s="4">
        <f t="shared" si="4"/>
        <v>1715</v>
      </c>
      <c r="I36" s="64"/>
      <c r="J36" s="56"/>
      <c r="K36" s="70"/>
      <c r="L36" s="71"/>
      <c r="M36" s="68"/>
      <c r="N36" s="68"/>
      <c r="O36" s="68"/>
    </row>
    <row r="37" spans="1:15" x14ac:dyDescent="0.35">
      <c r="A37" s="35">
        <v>28800</v>
      </c>
      <c r="B37" s="43">
        <f t="shared" si="9"/>
        <v>2552</v>
      </c>
      <c r="C37" s="27">
        <f t="shared" si="10"/>
        <v>1394</v>
      </c>
      <c r="D37" s="21">
        <f t="shared" si="2"/>
        <v>1728</v>
      </c>
      <c r="E37" s="3">
        <f t="shared" si="5"/>
        <v>5674</v>
      </c>
      <c r="F37" s="19">
        <f t="shared" si="8"/>
        <v>720</v>
      </c>
      <c r="G37" s="13">
        <f t="shared" si="11"/>
        <v>447</v>
      </c>
      <c r="H37" s="21">
        <f t="shared" si="4"/>
        <v>1728</v>
      </c>
      <c r="I37" s="64"/>
      <c r="J37" s="56"/>
      <c r="K37" s="70"/>
      <c r="L37" s="71"/>
      <c r="M37" s="68"/>
      <c r="N37" s="68"/>
      <c r="O37" s="68"/>
    </row>
    <row r="38" spans="1:15" x14ac:dyDescent="0.35">
      <c r="A38" s="35">
        <v>30300</v>
      </c>
      <c r="B38" s="43">
        <f t="shared" si="9"/>
        <v>2684</v>
      </c>
      <c r="C38" s="27">
        <f t="shared" si="10"/>
        <v>1466</v>
      </c>
      <c r="D38" s="21">
        <f t="shared" si="2"/>
        <v>1818</v>
      </c>
      <c r="E38" s="3">
        <f t="shared" si="5"/>
        <v>5968</v>
      </c>
      <c r="F38" s="19">
        <f t="shared" si="8"/>
        <v>758</v>
      </c>
      <c r="G38" s="13">
        <f t="shared" si="11"/>
        <v>470</v>
      </c>
      <c r="H38" s="21">
        <f t="shared" si="4"/>
        <v>1818</v>
      </c>
      <c r="I38" s="64"/>
      <c r="J38" s="56"/>
      <c r="K38" s="70"/>
      <c r="L38" s="71"/>
      <c r="M38" s="68"/>
      <c r="N38" s="68"/>
      <c r="O38" s="68"/>
    </row>
    <row r="39" spans="1:15" x14ac:dyDescent="0.35">
      <c r="A39" s="35">
        <v>31800</v>
      </c>
      <c r="B39" s="43">
        <f t="shared" si="9"/>
        <v>2818</v>
      </c>
      <c r="C39" s="27">
        <f t="shared" si="10"/>
        <v>1539</v>
      </c>
      <c r="D39" s="21">
        <f t="shared" si="2"/>
        <v>1908</v>
      </c>
      <c r="E39" s="3">
        <f t="shared" si="5"/>
        <v>6265</v>
      </c>
      <c r="F39" s="19">
        <f t="shared" si="8"/>
        <v>795</v>
      </c>
      <c r="G39" s="13">
        <f t="shared" si="11"/>
        <v>493</v>
      </c>
      <c r="H39" s="21">
        <f t="shared" si="4"/>
        <v>1908</v>
      </c>
      <c r="I39" s="64"/>
      <c r="J39" s="56"/>
      <c r="K39" s="70"/>
      <c r="L39" s="71"/>
      <c r="M39" s="68"/>
      <c r="N39" s="68"/>
      <c r="O39" s="68"/>
    </row>
    <row r="40" spans="1:15" x14ac:dyDescent="0.35">
      <c r="A40" s="36">
        <v>33300</v>
      </c>
      <c r="B40" s="43">
        <f t="shared" si="9"/>
        <v>2951</v>
      </c>
      <c r="C40" s="27">
        <f t="shared" si="10"/>
        <v>1611</v>
      </c>
      <c r="D40" s="21">
        <f t="shared" si="2"/>
        <v>1998</v>
      </c>
      <c r="E40" s="3">
        <f t="shared" si="5"/>
        <v>6560</v>
      </c>
      <c r="F40" s="19">
        <f t="shared" si="8"/>
        <v>833</v>
      </c>
      <c r="G40" s="13">
        <f t="shared" si="11"/>
        <v>516</v>
      </c>
      <c r="H40" s="21">
        <f t="shared" si="4"/>
        <v>1998</v>
      </c>
      <c r="I40" s="64"/>
      <c r="J40" s="57"/>
      <c r="K40" s="70"/>
      <c r="L40" s="71"/>
      <c r="M40" s="68"/>
      <c r="N40" s="68"/>
      <c r="O40" s="68"/>
    </row>
    <row r="41" spans="1:15" x14ac:dyDescent="0.35">
      <c r="A41" s="35">
        <v>34800</v>
      </c>
      <c r="B41" s="43">
        <f t="shared" si="9"/>
        <v>3083</v>
      </c>
      <c r="C41" s="27">
        <f t="shared" si="10"/>
        <v>1684</v>
      </c>
      <c r="D41" s="21">
        <f t="shared" si="2"/>
        <v>2088</v>
      </c>
      <c r="E41" s="3">
        <f t="shared" si="5"/>
        <v>6855</v>
      </c>
      <c r="F41" s="19">
        <f t="shared" si="8"/>
        <v>870</v>
      </c>
      <c r="G41" s="13">
        <f t="shared" si="11"/>
        <v>540</v>
      </c>
      <c r="H41" s="21">
        <f t="shared" si="4"/>
        <v>2088</v>
      </c>
      <c r="I41" s="64"/>
      <c r="J41" s="56"/>
      <c r="K41" s="70"/>
      <c r="L41" s="71"/>
      <c r="M41" s="68"/>
      <c r="N41" s="68"/>
      <c r="O41" s="68"/>
    </row>
    <row r="42" spans="1:15" x14ac:dyDescent="0.35">
      <c r="A42" s="35">
        <v>36300</v>
      </c>
      <c r="B42" s="43">
        <f t="shared" si="9"/>
        <v>3216</v>
      </c>
      <c r="C42" s="27">
        <f t="shared" si="10"/>
        <v>1757</v>
      </c>
      <c r="D42" s="21">
        <f t="shared" si="2"/>
        <v>2178</v>
      </c>
      <c r="E42" s="3">
        <f t="shared" si="5"/>
        <v>7151</v>
      </c>
      <c r="F42" s="19">
        <f t="shared" si="8"/>
        <v>908</v>
      </c>
      <c r="G42" s="13">
        <f t="shared" si="11"/>
        <v>563</v>
      </c>
      <c r="H42" s="21">
        <f t="shared" si="4"/>
        <v>2178</v>
      </c>
      <c r="I42" s="64"/>
      <c r="J42" s="56"/>
      <c r="K42" s="70"/>
      <c r="L42" s="71"/>
      <c r="M42" s="68"/>
      <c r="N42" s="68"/>
      <c r="O42" s="68"/>
    </row>
    <row r="43" spans="1:15" x14ac:dyDescent="0.35">
      <c r="A43" s="37">
        <v>38200</v>
      </c>
      <c r="B43" s="43">
        <f t="shared" si="9"/>
        <v>3384</v>
      </c>
      <c r="C43" s="27">
        <f t="shared" si="10"/>
        <v>1849</v>
      </c>
      <c r="D43" s="21">
        <f t="shared" si="2"/>
        <v>2292</v>
      </c>
      <c r="E43" s="3">
        <f t="shared" si="5"/>
        <v>7525</v>
      </c>
      <c r="F43" s="19">
        <f t="shared" si="8"/>
        <v>955</v>
      </c>
      <c r="G43" s="13">
        <f t="shared" si="11"/>
        <v>592</v>
      </c>
      <c r="H43" s="21">
        <f t="shared" si="4"/>
        <v>2292</v>
      </c>
      <c r="I43" s="64"/>
      <c r="J43" s="58"/>
      <c r="K43" s="70"/>
      <c r="L43" s="71"/>
      <c r="M43" s="68"/>
      <c r="N43" s="68"/>
      <c r="O43" s="68"/>
    </row>
    <row r="44" spans="1:15" x14ac:dyDescent="0.35">
      <c r="A44" s="35">
        <v>40100</v>
      </c>
      <c r="B44" s="43">
        <f t="shared" si="9"/>
        <v>3553</v>
      </c>
      <c r="C44" s="27">
        <f t="shared" si="10"/>
        <v>1940</v>
      </c>
      <c r="D44" s="21">
        <f t="shared" si="2"/>
        <v>2406</v>
      </c>
      <c r="E44" s="3">
        <f t="shared" si="5"/>
        <v>7899</v>
      </c>
      <c r="F44" s="19">
        <f t="shared" si="8"/>
        <v>1002</v>
      </c>
      <c r="G44" s="13">
        <f t="shared" si="11"/>
        <v>622</v>
      </c>
      <c r="H44" s="21">
        <f t="shared" si="4"/>
        <v>2406</v>
      </c>
      <c r="I44" s="64"/>
      <c r="J44" s="56"/>
      <c r="K44" s="70"/>
      <c r="L44" s="71"/>
      <c r="M44" s="68"/>
      <c r="N44" s="68"/>
      <c r="O44" s="68"/>
    </row>
    <row r="45" spans="1:15" x14ac:dyDescent="0.35">
      <c r="A45" s="35">
        <v>42000</v>
      </c>
      <c r="B45" s="43">
        <f t="shared" si="9"/>
        <v>3721</v>
      </c>
      <c r="C45" s="27">
        <f t="shared" si="10"/>
        <v>2032</v>
      </c>
      <c r="D45" s="21">
        <f t="shared" si="2"/>
        <v>2520</v>
      </c>
      <c r="E45" s="3">
        <f t="shared" si="5"/>
        <v>8273</v>
      </c>
      <c r="F45" s="19">
        <f t="shared" si="8"/>
        <v>1050</v>
      </c>
      <c r="G45" s="13">
        <f t="shared" si="11"/>
        <v>651</v>
      </c>
      <c r="H45" s="21">
        <f t="shared" si="4"/>
        <v>2520</v>
      </c>
      <c r="I45" s="64"/>
      <c r="J45" s="56"/>
      <c r="K45" s="70"/>
      <c r="L45" s="71"/>
      <c r="M45" s="68"/>
      <c r="N45" s="68"/>
      <c r="O45" s="68"/>
    </row>
    <row r="46" spans="1:15" x14ac:dyDescent="0.35">
      <c r="A46" s="35">
        <v>43900</v>
      </c>
      <c r="B46" s="43">
        <f t="shared" si="9"/>
        <v>3889</v>
      </c>
      <c r="C46" s="27">
        <f t="shared" si="10"/>
        <v>2124</v>
      </c>
      <c r="D46" s="21">
        <f t="shared" si="2"/>
        <v>2634</v>
      </c>
      <c r="E46" s="3">
        <f t="shared" si="5"/>
        <v>8647</v>
      </c>
      <c r="F46" s="19">
        <f t="shared" si="8"/>
        <v>1098</v>
      </c>
      <c r="G46" s="13">
        <f t="shared" si="11"/>
        <v>681</v>
      </c>
      <c r="H46" s="21">
        <f t="shared" si="4"/>
        <v>2634</v>
      </c>
      <c r="I46" s="64"/>
      <c r="J46" s="56"/>
      <c r="K46" s="70"/>
      <c r="L46" s="71"/>
      <c r="M46" s="68"/>
      <c r="N46" s="68"/>
      <c r="O46" s="68"/>
    </row>
    <row r="47" spans="1:15" x14ac:dyDescent="0.35">
      <c r="A47" s="34">
        <v>45800</v>
      </c>
      <c r="B47" s="14">
        <f t="shared" si="9"/>
        <v>4058</v>
      </c>
      <c r="C47" s="29">
        <f t="shared" si="10"/>
        <v>2216</v>
      </c>
      <c r="D47" s="4">
        <f t="shared" si="2"/>
        <v>2748</v>
      </c>
      <c r="E47" s="4">
        <f t="shared" si="5"/>
        <v>9022</v>
      </c>
      <c r="F47" s="14">
        <f t="shared" si="8"/>
        <v>1145</v>
      </c>
      <c r="G47" s="4">
        <f t="shared" si="11"/>
        <v>710</v>
      </c>
      <c r="H47" s="4">
        <f t="shared" si="4"/>
        <v>2748</v>
      </c>
      <c r="I47" s="64"/>
      <c r="J47" s="63"/>
      <c r="K47" s="70"/>
      <c r="L47" s="71"/>
      <c r="M47" s="68"/>
      <c r="N47" s="68"/>
      <c r="O47" s="68"/>
    </row>
    <row r="48" spans="1:15" x14ac:dyDescent="0.35">
      <c r="A48" s="38">
        <v>48200</v>
      </c>
      <c r="B48" s="42">
        <f t="shared" ref="B48:B57" si="12">ROUND($A$47*$D$1*$H$1,0)+ROUND($A$47*$F$1*$H$1,0)+ROUND($A48*$I$1,0)</f>
        <v>4061</v>
      </c>
      <c r="C48" s="27">
        <f t="shared" si="10"/>
        <v>2332</v>
      </c>
      <c r="D48" s="21">
        <f t="shared" si="2"/>
        <v>2892</v>
      </c>
      <c r="E48" s="3">
        <f t="shared" si="5"/>
        <v>9285</v>
      </c>
      <c r="F48" s="17">
        <f t="shared" ref="F48:F69" si="13">ROUND($A$47*$D$1*$G$1,0)+ROUND($A$47*$F$1*$G$1,0)</f>
        <v>1145</v>
      </c>
      <c r="G48" s="13">
        <f t="shared" si="11"/>
        <v>748</v>
      </c>
      <c r="H48" s="21">
        <f t="shared" si="4"/>
        <v>2892</v>
      </c>
      <c r="I48" s="64"/>
      <c r="J48" s="59"/>
      <c r="K48" s="70"/>
      <c r="L48" s="71"/>
      <c r="M48" s="68"/>
      <c r="N48" s="68"/>
      <c r="O48" s="68"/>
    </row>
    <row r="49" spans="1:16" x14ac:dyDescent="0.35">
      <c r="A49" s="38">
        <v>50600</v>
      </c>
      <c r="B49" s="42">
        <f t="shared" si="12"/>
        <v>4064</v>
      </c>
      <c r="C49" s="27">
        <f t="shared" si="10"/>
        <v>2449</v>
      </c>
      <c r="D49" s="21">
        <f t="shared" si="2"/>
        <v>3036</v>
      </c>
      <c r="E49" s="3">
        <f t="shared" si="5"/>
        <v>9549</v>
      </c>
      <c r="F49" s="17">
        <f t="shared" si="13"/>
        <v>1145</v>
      </c>
      <c r="G49" s="13">
        <f t="shared" si="11"/>
        <v>785</v>
      </c>
      <c r="H49" s="21">
        <f t="shared" si="4"/>
        <v>3036</v>
      </c>
      <c r="I49" s="64"/>
      <c r="J49" s="59"/>
      <c r="K49" s="70"/>
      <c r="L49" s="71"/>
      <c r="M49" s="68"/>
      <c r="N49" s="68"/>
      <c r="O49" s="68"/>
    </row>
    <row r="50" spans="1:16" x14ac:dyDescent="0.35">
      <c r="A50" s="38">
        <v>53000</v>
      </c>
      <c r="B50" s="42">
        <f t="shared" si="12"/>
        <v>4066</v>
      </c>
      <c r="C50" s="27">
        <f t="shared" si="10"/>
        <v>2565</v>
      </c>
      <c r="D50" s="21">
        <f t="shared" si="2"/>
        <v>3180</v>
      </c>
      <c r="E50" s="3">
        <f t="shared" si="5"/>
        <v>9811</v>
      </c>
      <c r="F50" s="17">
        <f t="shared" si="13"/>
        <v>1145</v>
      </c>
      <c r="G50" s="13">
        <f t="shared" si="11"/>
        <v>822</v>
      </c>
      <c r="H50" s="21">
        <f t="shared" si="4"/>
        <v>3180</v>
      </c>
      <c r="I50" s="64"/>
      <c r="J50" s="59"/>
      <c r="K50" s="70"/>
      <c r="L50" s="71"/>
      <c r="M50" s="68"/>
      <c r="N50" s="68"/>
      <c r="O50" s="68"/>
    </row>
    <row r="51" spans="1:16" x14ac:dyDescent="0.35">
      <c r="A51" s="38">
        <v>55400</v>
      </c>
      <c r="B51" s="42">
        <f t="shared" si="12"/>
        <v>4069</v>
      </c>
      <c r="C51" s="27">
        <f t="shared" si="10"/>
        <v>2681</v>
      </c>
      <c r="D51" s="21">
        <f t="shared" si="2"/>
        <v>3324</v>
      </c>
      <c r="E51" s="3">
        <f t="shared" si="5"/>
        <v>10074</v>
      </c>
      <c r="F51" s="17">
        <f t="shared" si="13"/>
        <v>1145</v>
      </c>
      <c r="G51" s="13">
        <f t="shared" si="11"/>
        <v>859</v>
      </c>
      <c r="H51" s="21">
        <f t="shared" si="4"/>
        <v>3324</v>
      </c>
      <c r="I51" s="64"/>
      <c r="J51" s="59"/>
      <c r="K51" s="70"/>
      <c r="L51" s="71"/>
      <c r="M51" s="68"/>
      <c r="N51" s="68"/>
      <c r="O51" s="68"/>
    </row>
    <row r="52" spans="1:16" x14ac:dyDescent="0.35">
      <c r="A52" s="38">
        <v>57800</v>
      </c>
      <c r="B52" s="42">
        <f t="shared" si="12"/>
        <v>4072</v>
      </c>
      <c r="C52" s="27">
        <f t="shared" si="10"/>
        <v>2797</v>
      </c>
      <c r="D52" s="21">
        <f t="shared" si="2"/>
        <v>3468</v>
      </c>
      <c r="E52" s="3">
        <f t="shared" si="5"/>
        <v>10337</v>
      </c>
      <c r="F52" s="17">
        <f t="shared" si="13"/>
        <v>1145</v>
      </c>
      <c r="G52" s="13">
        <f t="shared" si="11"/>
        <v>896</v>
      </c>
      <c r="H52" s="21">
        <f t="shared" si="4"/>
        <v>3468</v>
      </c>
      <c r="I52" s="64"/>
      <c r="J52" s="59"/>
      <c r="K52" s="70"/>
      <c r="L52" s="71"/>
      <c r="M52" s="68"/>
      <c r="N52" s="68"/>
      <c r="O52" s="68"/>
    </row>
    <row r="53" spans="1:16" x14ac:dyDescent="0.35">
      <c r="A53" s="39">
        <v>60800</v>
      </c>
      <c r="B53" s="42">
        <f t="shared" si="12"/>
        <v>4075</v>
      </c>
      <c r="C53" s="27">
        <f t="shared" si="10"/>
        <v>2942</v>
      </c>
      <c r="D53" s="21">
        <f t="shared" si="2"/>
        <v>3648</v>
      </c>
      <c r="E53" s="3">
        <f t="shared" si="5"/>
        <v>10665</v>
      </c>
      <c r="F53" s="17">
        <f t="shared" si="13"/>
        <v>1145</v>
      </c>
      <c r="G53" s="13">
        <f t="shared" si="11"/>
        <v>943</v>
      </c>
      <c r="H53" s="21">
        <f t="shared" si="4"/>
        <v>3648</v>
      </c>
      <c r="I53" s="64"/>
      <c r="J53" s="60"/>
      <c r="K53" s="70"/>
      <c r="L53" s="71"/>
      <c r="M53" s="68"/>
      <c r="N53" s="68"/>
      <c r="O53" s="68"/>
    </row>
    <row r="54" spans="1:16" x14ac:dyDescent="0.35">
      <c r="A54" s="38">
        <v>63800</v>
      </c>
      <c r="B54" s="42">
        <f t="shared" si="12"/>
        <v>4078</v>
      </c>
      <c r="C54" s="27">
        <f t="shared" si="10"/>
        <v>3087</v>
      </c>
      <c r="D54" s="21">
        <f t="shared" si="2"/>
        <v>3828</v>
      </c>
      <c r="E54" s="3">
        <f t="shared" si="5"/>
        <v>10993</v>
      </c>
      <c r="F54" s="17">
        <f t="shared" si="13"/>
        <v>1145</v>
      </c>
      <c r="G54" s="13">
        <f t="shared" si="11"/>
        <v>990</v>
      </c>
      <c r="H54" s="21">
        <f t="shared" si="4"/>
        <v>3828</v>
      </c>
      <c r="I54" s="64"/>
      <c r="J54" s="59"/>
      <c r="K54" s="70"/>
      <c r="L54" s="71"/>
      <c r="M54" s="68"/>
      <c r="N54" s="68"/>
      <c r="O54" s="68"/>
    </row>
    <row r="55" spans="1:16" x14ac:dyDescent="0.35">
      <c r="A55" s="38">
        <v>66800</v>
      </c>
      <c r="B55" s="42">
        <f t="shared" si="12"/>
        <v>4081</v>
      </c>
      <c r="C55" s="27">
        <f t="shared" si="10"/>
        <v>3233</v>
      </c>
      <c r="D55" s="21">
        <f t="shared" si="2"/>
        <v>4008</v>
      </c>
      <c r="E55" s="3">
        <f t="shared" si="5"/>
        <v>11322</v>
      </c>
      <c r="F55" s="17">
        <f t="shared" si="13"/>
        <v>1145</v>
      </c>
      <c r="G55" s="13">
        <f t="shared" si="11"/>
        <v>1036</v>
      </c>
      <c r="H55" s="21">
        <f t="shared" si="4"/>
        <v>4008</v>
      </c>
      <c r="I55" s="64"/>
      <c r="J55" s="59"/>
      <c r="K55" s="70"/>
      <c r="L55" s="71"/>
      <c r="M55" s="68"/>
      <c r="N55" s="68"/>
      <c r="O55" s="68"/>
    </row>
    <row r="56" spans="1:16" x14ac:dyDescent="0.35">
      <c r="A56" s="38">
        <v>69800</v>
      </c>
      <c r="B56" s="42">
        <f t="shared" si="12"/>
        <v>4085</v>
      </c>
      <c r="C56" s="27">
        <f t="shared" si="10"/>
        <v>3378</v>
      </c>
      <c r="D56" s="21">
        <f t="shared" si="2"/>
        <v>4188</v>
      </c>
      <c r="E56" s="3">
        <f t="shared" si="5"/>
        <v>11651</v>
      </c>
      <c r="F56" s="17">
        <f t="shared" si="13"/>
        <v>1145</v>
      </c>
      <c r="G56" s="13">
        <f t="shared" si="11"/>
        <v>1083</v>
      </c>
      <c r="H56" s="21">
        <f t="shared" si="4"/>
        <v>4188</v>
      </c>
      <c r="I56" s="64"/>
      <c r="J56" s="59"/>
      <c r="K56" s="70"/>
      <c r="L56" s="71"/>
      <c r="M56" s="68"/>
      <c r="N56" s="68"/>
      <c r="O56" s="68"/>
    </row>
    <row r="57" spans="1:16" x14ac:dyDescent="0.35">
      <c r="A57" s="38">
        <v>72800</v>
      </c>
      <c r="B57" s="42">
        <f t="shared" si="12"/>
        <v>4088</v>
      </c>
      <c r="C57" s="27">
        <f t="shared" si="10"/>
        <v>3523</v>
      </c>
      <c r="D57" s="21">
        <f t="shared" si="2"/>
        <v>4368</v>
      </c>
      <c r="E57" s="3">
        <f t="shared" si="5"/>
        <v>11979</v>
      </c>
      <c r="F57" s="17">
        <f t="shared" si="13"/>
        <v>1145</v>
      </c>
      <c r="G57" s="13">
        <f t="shared" si="11"/>
        <v>1129</v>
      </c>
      <c r="H57" s="21">
        <f t="shared" si="4"/>
        <v>4368</v>
      </c>
      <c r="I57" s="64"/>
      <c r="J57" s="59"/>
      <c r="K57" s="70"/>
      <c r="L57" s="71"/>
      <c r="M57" s="68"/>
      <c r="N57" s="68"/>
      <c r="O57" s="68"/>
    </row>
    <row r="58" spans="1:16" x14ac:dyDescent="0.35">
      <c r="A58" s="38">
        <v>76500</v>
      </c>
      <c r="B58" s="42">
        <f t="shared" ref="B58:B69" si="14">ROUND($A$47*$D$1*$H$1,0)+ROUND($A$47*$F$1*$H$1,0)+ROUND($A$57*$I$1,0)</f>
        <v>4088</v>
      </c>
      <c r="C58" s="27">
        <f t="shared" si="10"/>
        <v>3702</v>
      </c>
      <c r="D58" s="21">
        <f t="shared" si="2"/>
        <v>4590</v>
      </c>
      <c r="E58" s="3">
        <f t="shared" si="5"/>
        <v>12380</v>
      </c>
      <c r="F58" s="17">
        <f t="shared" si="13"/>
        <v>1145</v>
      </c>
      <c r="G58" s="13">
        <f t="shared" si="11"/>
        <v>1187</v>
      </c>
      <c r="H58" s="21">
        <f t="shared" si="4"/>
        <v>4590</v>
      </c>
      <c r="I58" s="64"/>
      <c r="J58" s="65"/>
      <c r="K58" s="72"/>
      <c r="L58" s="72"/>
      <c r="M58" s="72"/>
      <c r="N58" s="72"/>
      <c r="O58" s="72"/>
      <c r="P58" s="65"/>
    </row>
    <row r="59" spans="1:16" x14ac:dyDescent="0.35">
      <c r="A59" s="38">
        <v>80200</v>
      </c>
      <c r="B59" s="42">
        <f t="shared" si="14"/>
        <v>4088</v>
      </c>
      <c r="C59" s="27">
        <f t="shared" si="10"/>
        <v>3881</v>
      </c>
      <c r="D59" s="21">
        <f t="shared" si="2"/>
        <v>4812</v>
      </c>
      <c r="E59" s="1">
        <f t="shared" si="5"/>
        <v>12781</v>
      </c>
      <c r="F59" s="17">
        <f t="shared" si="13"/>
        <v>1145</v>
      </c>
      <c r="G59" s="13">
        <f t="shared" si="11"/>
        <v>1244</v>
      </c>
      <c r="H59" s="21">
        <f t="shared" si="4"/>
        <v>4812</v>
      </c>
      <c r="I59" s="64"/>
      <c r="J59" s="51"/>
      <c r="K59" s="70"/>
      <c r="L59" s="70"/>
      <c r="M59" s="70"/>
      <c r="N59" s="70"/>
      <c r="O59" s="70"/>
      <c r="P59" s="66"/>
    </row>
    <row r="60" spans="1:16" x14ac:dyDescent="0.35">
      <c r="A60" s="2">
        <v>83900</v>
      </c>
      <c r="B60" s="42">
        <f t="shared" si="14"/>
        <v>4088</v>
      </c>
      <c r="C60" s="13">
        <f t="shared" si="10"/>
        <v>4060</v>
      </c>
      <c r="D60" s="21">
        <f t="shared" si="2"/>
        <v>5034</v>
      </c>
      <c r="E60" s="1">
        <f t="shared" si="5"/>
        <v>13182</v>
      </c>
      <c r="F60" s="17">
        <f t="shared" si="13"/>
        <v>1145</v>
      </c>
      <c r="G60" s="13">
        <f t="shared" si="11"/>
        <v>1301</v>
      </c>
      <c r="H60" s="21">
        <f t="shared" si="4"/>
        <v>5034</v>
      </c>
      <c r="I60" s="64"/>
      <c r="J60" s="50"/>
      <c r="K60" s="73"/>
      <c r="L60" s="70"/>
      <c r="M60" s="70"/>
      <c r="N60" s="70"/>
      <c r="O60" s="70"/>
      <c r="P60" s="50"/>
    </row>
    <row r="61" spans="1:16" x14ac:dyDescent="0.35">
      <c r="A61" s="2">
        <v>87600</v>
      </c>
      <c r="B61" s="42">
        <f t="shared" si="14"/>
        <v>4088</v>
      </c>
      <c r="C61" s="13">
        <f t="shared" si="10"/>
        <v>4239</v>
      </c>
      <c r="D61" s="21">
        <f t="shared" si="2"/>
        <v>5256</v>
      </c>
      <c r="E61" s="1">
        <f t="shared" si="5"/>
        <v>13583</v>
      </c>
      <c r="F61" s="17">
        <f t="shared" si="13"/>
        <v>1145</v>
      </c>
      <c r="G61" s="13">
        <f t="shared" si="11"/>
        <v>1359</v>
      </c>
      <c r="H61" s="21">
        <f t="shared" si="4"/>
        <v>5256</v>
      </c>
      <c r="I61" s="64"/>
      <c r="J61" s="50"/>
      <c r="K61" s="73"/>
      <c r="L61" s="70"/>
      <c r="M61" s="70"/>
      <c r="N61" s="70"/>
      <c r="O61" s="70"/>
      <c r="P61" s="50"/>
    </row>
    <row r="62" spans="1:16" x14ac:dyDescent="0.35">
      <c r="A62" s="2">
        <v>92100</v>
      </c>
      <c r="B62" s="42">
        <f t="shared" si="14"/>
        <v>4088</v>
      </c>
      <c r="C62" s="13">
        <f t="shared" si="10"/>
        <v>4457</v>
      </c>
      <c r="D62" s="21">
        <f t="shared" si="2"/>
        <v>5526</v>
      </c>
      <c r="E62" s="1">
        <f t="shared" si="5"/>
        <v>14071</v>
      </c>
      <c r="F62" s="17">
        <f t="shared" si="13"/>
        <v>1145</v>
      </c>
      <c r="G62" s="13">
        <f t="shared" si="11"/>
        <v>1428</v>
      </c>
      <c r="H62" s="21">
        <f t="shared" si="4"/>
        <v>5526</v>
      </c>
      <c r="I62" s="64"/>
      <c r="J62" s="50"/>
      <c r="K62" s="73"/>
      <c r="L62" s="70"/>
      <c r="M62" s="70"/>
      <c r="N62" s="70"/>
      <c r="O62" s="70"/>
      <c r="P62" s="50"/>
    </row>
    <row r="63" spans="1:16" x14ac:dyDescent="0.35">
      <c r="A63" s="2">
        <v>96600</v>
      </c>
      <c r="B63" s="42">
        <f t="shared" si="14"/>
        <v>4088</v>
      </c>
      <c r="C63" s="13">
        <f t="shared" si="10"/>
        <v>4675</v>
      </c>
      <c r="D63" s="21">
        <f t="shared" si="2"/>
        <v>5796</v>
      </c>
      <c r="E63" s="1">
        <f t="shared" si="5"/>
        <v>14559</v>
      </c>
      <c r="F63" s="17">
        <f t="shared" si="13"/>
        <v>1145</v>
      </c>
      <c r="G63" s="13">
        <f t="shared" si="11"/>
        <v>1498</v>
      </c>
      <c r="H63" s="21">
        <f t="shared" si="4"/>
        <v>5796</v>
      </c>
      <c r="I63" s="50"/>
      <c r="J63" s="51"/>
      <c r="K63" s="70"/>
      <c r="L63" s="70"/>
      <c r="M63" s="70"/>
      <c r="N63" s="70"/>
      <c r="O63" s="70"/>
    </row>
    <row r="64" spans="1:16" x14ac:dyDescent="0.35">
      <c r="A64" s="2">
        <v>101100</v>
      </c>
      <c r="B64" s="42">
        <f t="shared" si="14"/>
        <v>4088</v>
      </c>
      <c r="C64" s="13">
        <f t="shared" si="10"/>
        <v>4892</v>
      </c>
      <c r="D64" s="21">
        <f t="shared" si="2"/>
        <v>6066</v>
      </c>
      <c r="E64" s="1">
        <f t="shared" si="5"/>
        <v>15046</v>
      </c>
      <c r="F64" s="17">
        <f t="shared" si="13"/>
        <v>1145</v>
      </c>
      <c r="G64" s="13">
        <f t="shared" si="11"/>
        <v>1568</v>
      </c>
      <c r="H64" s="21">
        <f t="shared" si="4"/>
        <v>6066</v>
      </c>
      <c r="I64" s="50"/>
      <c r="J64" s="51"/>
      <c r="K64" s="70"/>
      <c r="L64" s="70"/>
      <c r="M64" s="70"/>
      <c r="N64" s="70"/>
      <c r="O64" s="70"/>
    </row>
    <row r="65" spans="1:15" x14ac:dyDescent="0.35">
      <c r="A65" s="2">
        <v>105600</v>
      </c>
      <c r="B65" s="42">
        <f t="shared" si="14"/>
        <v>4088</v>
      </c>
      <c r="C65" s="13">
        <f t="shared" si="10"/>
        <v>5110</v>
      </c>
      <c r="D65" s="21">
        <f t="shared" si="2"/>
        <v>6336</v>
      </c>
      <c r="E65" s="1">
        <f t="shared" si="5"/>
        <v>15534</v>
      </c>
      <c r="F65" s="17">
        <f t="shared" si="13"/>
        <v>1145</v>
      </c>
      <c r="G65" s="13">
        <f t="shared" si="11"/>
        <v>1638</v>
      </c>
      <c r="H65" s="21">
        <f t="shared" si="4"/>
        <v>6336</v>
      </c>
      <c r="I65" s="50"/>
      <c r="J65" s="51"/>
      <c r="K65" s="70"/>
      <c r="L65" s="70"/>
      <c r="M65" s="70"/>
      <c r="N65" s="70"/>
      <c r="O65" s="70"/>
    </row>
    <row r="66" spans="1:15" x14ac:dyDescent="0.35">
      <c r="A66" s="2">
        <v>110100</v>
      </c>
      <c r="B66" s="42">
        <f t="shared" si="14"/>
        <v>4088</v>
      </c>
      <c r="C66" s="13">
        <f t="shared" si="10"/>
        <v>5328</v>
      </c>
      <c r="D66" s="21">
        <f t="shared" si="2"/>
        <v>6606</v>
      </c>
      <c r="E66" s="1">
        <f t="shared" si="5"/>
        <v>16022</v>
      </c>
      <c r="F66" s="17">
        <f t="shared" si="13"/>
        <v>1145</v>
      </c>
      <c r="G66" s="13">
        <f t="shared" si="11"/>
        <v>1708</v>
      </c>
      <c r="H66" s="21">
        <f t="shared" si="4"/>
        <v>6606</v>
      </c>
      <c r="I66" s="50"/>
      <c r="J66" s="51"/>
      <c r="K66" s="70"/>
      <c r="L66" s="70"/>
      <c r="M66" s="70"/>
      <c r="N66" s="70"/>
      <c r="O66" s="70"/>
    </row>
    <row r="67" spans="1:15" x14ac:dyDescent="0.35">
      <c r="A67" s="2">
        <v>115500</v>
      </c>
      <c r="B67" s="42">
        <f t="shared" si="14"/>
        <v>4088</v>
      </c>
      <c r="C67" s="13">
        <f t="shared" si="10"/>
        <v>5589</v>
      </c>
      <c r="D67" s="21">
        <f t="shared" si="2"/>
        <v>6930</v>
      </c>
      <c r="E67" s="1">
        <f t="shared" si="5"/>
        <v>16607</v>
      </c>
      <c r="F67" s="17">
        <f t="shared" si="13"/>
        <v>1145</v>
      </c>
      <c r="G67" s="13">
        <f t="shared" si="11"/>
        <v>1791</v>
      </c>
      <c r="H67" s="21">
        <f t="shared" si="4"/>
        <v>6930</v>
      </c>
      <c r="I67" s="50"/>
      <c r="J67" s="51"/>
      <c r="K67" s="70"/>
      <c r="L67" s="70"/>
      <c r="M67" s="70"/>
      <c r="N67" s="70"/>
      <c r="O67" s="70"/>
    </row>
    <row r="68" spans="1:15" x14ac:dyDescent="0.35">
      <c r="A68" s="2">
        <v>120900</v>
      </c>
      <c r="B68" s="42">
        <f t="shared" si="14"/>
        <v>4088</v>
      </c>
      <c r="C68" s="13">
        <f t="shared" si="10"/>
        <v>5850</v>
      </c>
      <c r="D68" s="21">
        <f t="shared" si="2"/>
        <v>7254</v>
      </c>
      <c r="E68" s="1">
        <f t="shared" si="5"/>
        <v>17192</v>
      </c>
      <c r="F68" s="17">
        <f t="shared" si="13"/>
        <v>1145</v>
      </c>
      <c r="G68" s="13">
        <f t="shared" si="11"/>
        <v>1875</v>
      </c>
      <c r="H68" s="21">
        <f t="shared" si="4"/>
        <v>7254</v>
      </c>
      <c r="I68" s="50"/>
      <c r="J68" s="51"/>
      <c r="K68" s="70"/>
      <c r="L68" s="70"/>
      <c r="M68" s="70"/>
      <c r="N68" s="70"/>
      <c r="O68" s="70"/>
    </row>
    <row r="69" spans="1:15" x14ac:dyDescent="0.35">
      <c r="A69" s="2">
        <v>126300</v>
      </c>
      <c r="B69" s="42">
        <f t="shared" si="14"/>
        <v>4088</v>
      </c>
      <c r="C69" s="13">
        <f t="shared" si="10"/>
        <v>6112</v>
      </c>
      <c r="D69" s="21">
        <f t="shared" si="2"/>
        <v>7578</v>
      </c>
      <c r="E69" s="1">
        <f t="shared" si="5"/>
        <v>17778</v>
      </c>
      <c r="F69" s="17">
        <f t="shared" si="13"/>
        <v>1145</v>
      </c>
      <c r="G69" s="13">
        <f t="shared" si="11"/>
        <v>1959</v>
      </c>
      <c r="H69" s="21">
        <f t="shared" si="4"/>
        <v>7578</v>
      </c>
      <c r="I69" s="50"/>
      <c r="J69" s="51"/>
      <c r="K69" s="70"/>
      <c r="L69" s="70"/>
      <c r="M69" s="70"/>
      <c r="N69" s="70"/>
      <c r="O69" s="70"/>
    </row>
    <row r="70" spans="1:15" x14ac:dyDescent="0.4">
      <c r="I70" s="50"/>
      <c r="J70" s="51"/>
      <c r="K70" s="50"/>
      <c r="L70" s="50"/>
      <c r="M70" s="50"/>
      <c r="N70" s="50"/>
      <c r="O70" s="52"/>
    </row>
  </sheetData>
  <autoFilter ref="A1:J64" xr:uid="{924A45D7-F522-4076-B21B-6D97764A8567}"/>
  <mergeCells count="3">
    <mergeCell ref="A11:A12"/>
    <mergeCell ref="F11:H11"/>
    <mergeCell ref="B11:E11"/>
  </mergeCells>
  <phoneticPr fontId="10" type="noConversion"/>
  <pageMargins left="0.43307086614173229" right="0.43307086614173229" top="0.47244094488188976" bottom="0.47244094488188976" header="0.31496062992125984" footer="0.31496062992125984"/>
  <pageSetup paperSize="12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893F5-04C1-4187-B6E5-A2AD7A3E4FCE}">
  <dimension ref="A1:L69"/>
  <sheetViews>
    <sheetView workbookViewId="0">
      <selection activeCell="L13" sqref="L13"/>
    </sheetView>
  </sheetViews>
  <sheetFormatPr defaultRowHeight="19.8" x14ac:dyDescent="0.4"/>
  <cols>
    <col min="1" max="1" width="10.1796875" customWidth="1"/>
    <col min="2" max="2" width="8.90625" bestFit="1" customWidth="1"/>
    <col min="4" max="4" width="10.1796875" customWidth="1"/>
    <col min="8" max="8" width="10.1796875" customWidth="1"/>
  </cols>
  <sheetData>
    <row r="1" spans="1:12" ht="21" x14ac:dyDescent="0.4">
      <c r="A1" s="33" t="s">
        <v>17</v>
      </c>
      <c r="B1" s="33"/>
      <c r="C1" s="31"/>
      <c r="D1" s="46">
        <v>0.115</v>
      </c>
      <c r="E1" s="46"/>
      <c r="F1" s="47">
        <v>0.01</v>
      </c>
      <c r="G1" s="47">
        <v>0.2</v>
      </c>
      <c r="H1" s="48">
        <v>0.7</v>
      </c>
      <c r="I1" s="49">
        <v>1.1000000000000001E-3</v>
      </c>
    </row>
    <row r="2" spans="1:12" x14ac:dyDescent="0.35">
      <c r="A2" s="10" t="s">
        <v>14</v>
      </c>
      <c r="B2" s="10"/>
      <c r="C2" s="10"/>
      <c r="D2" s="10"/>
      <c r="E2" s="10"/>
      <c r="F2" s="10"/>
      <c r="G2" s="10"/>
      <c r="H2" s="10"/>
      <c r="I2" s="10"/>
    </row>
    <row r="3" spans="1:12" x14ac:dyDescent="0.35">
      <c r="A3" s="10" t="s">
        <v>15</v>
      </c>
      <c r="B3" s="10"/>
      <c r="C3" s="10"/>
      <c r="D3" s="10"/>
      <c r="E3" s="10"/>
      <c r="F3" s="10"/>
      <c r="G3" s="10"/>
      <c r="H3" s="10"/>
      <c r="I3" s="10"/>
    </row>
    <row r="4" spans="1:12" x14ac:dyDescent="0.35">
      <c r="A4" s="10" t="s">
        <v>16</v>
      </c>
      <c r="B4" s="10"/>
      <c r="C4" s="10"/>
      <c r="D4" s="10"/>
      <c r="E4" s="10"/>
      <c r="F4" s="10"/>
      <c r="G4" s="10"/>
      <c r="H4" s="10"/>
      <c r="I4" s="10"/>
    </row>
    <row r="5" spans="1:12" x14ac:dyDescent="0.35">
      <c r="A5" s="53" t="s">
        <v>13</v>
      </c>
      <c r="B5" s="54"/>
      <c r="C5" s="54"/>
      <c r="D5" s="54"/>
      <c r="E5" s="54"/>
      <c r="F5" s="54"/>
      <c r="G5" s="54"/>
      <c r="H5" s="54"/>
      <c r="I5" s="54"/>
    </row>
    <row r="6" spans="1:12" x14ac:dyDescent="0.35">
      <c r="A6" s="10" t="s">
        <v>5</v>
      </c>
      <c r="B6" s="10"/>
      <c r="C6" s="10"/>
      <c r="D6" s="10"/>
      <c r="E6" s="10"/>
      <c r="F6" s="22">
        <v>5.1700000000000003E-2</v>
      </c>
      <c r="G6" s="23">
        <v>0.3</v>
      </c>
      <c r="H6" s="23">
        <v>0.6</v>
      </c>
      <c r="I6" s="24">
        <v>1.56</v>
      </c>
    </row>
    <row r="7" spans="1:12" x14ac:dyDescent="0.35">
      <c r="A7" s="10" t="s">
        <v>12</v>
      </c>
      <c r="B7" s="10"/>
      <c r="C7" s="10"/>
      <c r="D7" s="10"/>
      <c r="E7" s="10"/>
      <c r="F7" s="10"/>
      <c r="G7" s="10"/>
      <c r="H7" s="10"/>
      <c r="I7" s="10"/>
    </row>
    <row r="8" spans="1:12" x14ac:dyDescent="0.35">
      <c r="A8" s="9" t="s">
        <v>8</v>
      </c>
      <c r="B8" s="9"/>
      <c r="C8" s="9"/>
      <c r="D8" s="9"/>
      <c r="E8" s="9"/>
      <c r="F8" s="9"/>
      <c r="G8" s="9"/>
      <c r="H8" s="9"/>
      <c r="I8" s="9"/>
    </row>
    <row r="9" spans="1:12" x14ac:dyDescent="0.35">
      <c r="A9" s="30" t="s">
        <v>6</v>
      </c>
      <c r="B9" s="30"/>
      <c r="C9" s="30"/>
      <c r="D9" s="30"/>
      <c r="E9" s="30"/>
      <c r="F9" s="30"/>
      <c r="G9" s="30"/>
      <c r="H9" s="9"/>
      <c r="I9" s="9"/>
    </row>
    <row r="10" spans="1:12" x14ac:dyDescent="0.35">
      <c r="A10" s="30" t="s">
        <v>7</v>
      </c>
      <c r="B10" s="30"/>
      <c r="C10" s="30"/>
      <c r="D10" s="30"/>
      <c r="E10" s="30"/>
      <c r="F10" s="30"/>
      <c r="G10" s="30"/>
      <c r="H10" s="9"/>
      <c r="I10" s="9"/>
    </row>
    <row r="11" spans="1:12" x14ac:dyDescent="0.4">
      <c r="A11" s="77" t="s">
        <v>3</v>
      </c>
      <c r="B11" s="80" t="s">
        <v>10</v>
      </c>
      <c r="C11" s="80"/>
      <c r="D11" s="80"/>
      <c r="E11" s="81"/>
      <c r="F11" s="79" t="s">
        <v>4</v>
      </c>
      <c r="G11" s="79"/>
      <c r="H11" s="79"/>
      <c r="I11" s="61"/>
    </row>
    <row r="12" spans="1:12" x14ac:dyDescent="0.4">
      <c r="A12" s="78"/>
      <c r="B12" s="40" t="s">
        <v>9</v>
      </c>
      <c r="C12" s="25" t="s">
        <v>1</v>
      </c>
      <c r="D12" s="8" t="s">
        <v>0</v>
      </c>
      <c r="E12" s="7" t="s">
        <v>11</v>
      </c>
      <c r="F12" s="18" t="s">
        <v>2</v>
      </c>
      <c r="G12" s="12" t="s">
        <v>1</v>
      </c>
      <c r="H12" s="8" t="s">
        <v>0</v>
      </c>
      <c r="I12" s="61"/>
    </row>
    <row r="13" spans="1:12" x14ac:dyDescent="0.35">
      <c r="A13" s="34">
        <v>1500</v>
      </c>
      <c r="B13" s="41">
        <v>1003</v>
      </c>
      <c r="C13" s="26">
        <f t="shared" ref="C13:C35" si="0">ROUND($A$36*$F$6*$H$6*$I$6,0)</f>
        <v>1384</v>
      </c>
      <c r="D13" s="20">
        <f t="shared" ref="D13:D69" si="1">ROUND($A13*6%,0)</f>
        <v>90</v>
      </c>
      <c r="E13" s="4">
        <f>B13+C13+D13</f>
        <v>2477</v>
      </c>
      <c r="F13" s="6">
        <f t="shared" ref="F13:F20" si="2">ROUND($A$20*$D$1*$G$1,0)+ROUND($A$20*$F$1*$G$1,0)</f>
        <v>277</v>
      </c>
      <c r="G13" s="5">
        <f>ROUND(A36*$F$6*$G$6,0)</f>
        <v>443</v>
      </c>
      <c r="H13" s="20">
        <f t="shared" ref="H13:H69" si="3">ROUND($A13*6%,0)</f>
        <v>90</v>
      </c>
      <c r="I13" s="62">
        <f>VLOOKUP(A13,總表!A:E,2,0)</f>
        <v>1003</v>
      </c>
      <c r="J13" s="75">
        <f>B13-I13</f>
        <v>0</v>
      </c>
      <c r="K13">
        <f>VLOOKUP(A13,總表!A:H,6,0)</f>
        <v>277</v>
      </c>
      <c r="L13" s="76">
        <f>F13-K13</f>
        <v>0</v>
      </c>
    </row>
    <row r="14" spans="1:12" x14ac:dyDescent="0.35">
      <c r="A14" s="35">
        <v>3000</v>
      </c>
      <c r="B14" s="42">
        <v>1003</v>
      </c>
      <c r="C14" s="27">
        <f t="shared" si="0"/>
        <v>1384</v>
      </c>
      <c r="D14" s="21">
        <f t="shared" si="1"/>
        <v>180</v>
      </c>
      <c r="E14" s="3">
        <f>B14+C14+D14</f>
        <v>2567</v>
      </c>
      <c r="F14" s="16">
        <f t="shared" si="2"/>
        <v>277</v>
      </c>
      <c r="G14" s="13">
        <f>ROUND($A$36*$F$6*$G$6,0)</f>
        <v>443</v>
      </c>
      <c r="H14" s="21">
        <f t="shared" si="3"/>
        <v>180</v>
      </c>
      <c r="I14" s="62">
        <f>VLOOKUP(A14,總表!A:E,2,0)</f>
        <v>1003</v>
      </c>
      <c r="J14" s="75">
        <f t="shared" ref="J14:J69" si="4">B14-I14</f>
        <v>0</v>
      </c>
      <c r="K14">
        <f>VLOOKUP(A14,總表!A:H,6,0)</f>
        <v>277</v>
      </c>
      <c r="L14" s="76">
        <f t="shared" ref="L14:L69" si="5">F14-K14</f>
        <v>0</v>
      </c>
    </row>
    <row r="15" spans="1:12" x14ac:dyDescent="0.35">
      <c r="A15" s="35">
        <v>4500</v>
      </c>
      <c r="B15" s="42">
        <v>1003</v>
      </c>
      <c r="C15" s="27">
        <f t="shared" si="0"/>
        <v>1384</v>
      </c>
      <c r="D15" s="21">
        <f t="shared" si="1"/>
        <v>270</v>
      </c>
      <c r="E15" s="3">
        <f t="shared" ref="E15:E69" si="6">B15+C15+D15</f>
        <v>2657</v>
      </c>
      <c r="F15" s="16">
        <f t="shared" si="2"/>
        <v>277</v>
      </c>
      <c r="G15" s="13">
        <f t="shared" ref="G15:G19" si="7">ROUND($A$36*$F$6*$G$6,0)</f>
        <v>443</v>
      </c>
      <c r="H15" s="21">
        <f t="shared" si="3"/>
        <v>270</v>
      </c>
      <c r="I15" s="62">
        <f>VLOOKUP(A15,總表!A:E,2,0)</f>
        <v>1003</v>
      </c>
      <c r="J15" s="75">
        <f t="shared" si="4"/>
        <v>0</v>
      </c>
      <c r="K15">
        <f>VLOOKUP(A15,總表!A:H,6,0)</f>
        <v>277</v>
      </c>
      <c r="L15" s="76">
        <f t="shared" si="5"/>
        <v>0</v>
      </c>
    </row>
    <row r="16" spans="1:12" x14ac:dyDescent="0.35">
      <c r="A16" s="35">
        <v>6000</v>
      </c>
      <c r="B16" s="42">
        <v>1003</v>
      </c>
      <c r="C16" s="27">
        <f t="shared" si="0"/>
        <v>1384</v>
      </c>
      <c r="D16" s="21">
        <f t="shared" si="1"/>
        <v>360</v>
      </c>
      <c r="E16" s="3">
        <f t="shared" si="6"/>
        <v>2747</v>
      </c>
      <c r="F16" s="16">
        <f t="shared" si="2"/>
        <v>277</v>
      </c>
      <c r="G16" s="13">
        <f t="shared" si="7"/>
        <v>443</v>
      </c>
      <c r="H16" s="21">
        <f t="shared" si="3"/>
        <v>360</v>
      </c>
      <c r="I16" s="62">
        <f>VLOOKUP(A16,總表!A:E,2,0)</f>
        <v>1003</v>
      </c>
      <c r="J16" s="75">
        <f t="shared" si="4"/>
        <v>0</v>
      </c>
      <c r="K16">
        <f>VLOOKUP(A16,總表!A:H,6,0)</f>
        <v>277</v>
      </c>
      <c r="L16" s="76">
        <f t="shared" si="5"/>
        <v>0</v>
      </c>
    </row>
    <row r="17" spans="1:12" x14ac:dyDescent="0.35">
      <c r="A17" s="35">
        <v>7500</v>
      </c>
      <c r="B17" s="42">
        <v>1003</v>
      </c>
      <c r="C17" s="27">
        <f t="shared" si="0"/>
        <v>1384</v>
      </c>
      <c r="D17" s="21">
        <f t="shared" si="1"/>
        <v>450</v>
      </c>
      <c r="E17" s="3">
        <f t="shared" si="6"/>
        <v>2837</v>
      </c>
      <c r="F17" s="16">
        <f t="shared" si="2"/>
        <v>277</v>
      </c>
      <c r="G17" s="13">
        <f t="shared" si="7"/>
        <v>443</v>
      </c>
      <c r="H17" s="21">
        <f t="shared" si="3"/>
        <v>450</v>
      </c>
      <c r="I17" s="62">
        <f>VLOOKUP(A17,總表!A:E,2,0)</f>
        <v>1003</v>
      </c>
      <c r="J17" s="75">
        <f t="shared" si="4"/>
        <v>0</v>
      </c>
      <c r="K17">
        <f>VLOOKUP(A17,總表!A:H,6,0)</f>
        <v>277</v>
      </c>
      <c r="L17" s="76">
        <f t="shared" si="5"/>
        <v>0</v>
      </c>
    </row>
    <row r="18" spans="1:12" x14ac:dyDescent="0.35">
      <c r="A18" s="35">
        <v>8700</v>
      </c>
      <c r="B18" s="42">
        <v>1003</v>
      </c>
      <c r="C18" s="27">
        <f t="shared" si="0"/>
        <v>1384</v>
      </c>
      <c r="D18" s="21">
        <f t="shared" si="1"/>
        <v>522</v>
      </c>
      <c r="E18" s="3">
        <f t="shared" si="6"/>
        <v>2909</v>
      </c>
      <c r="F18" s="16">
        <f t="shared" si="2"/>
        <v>277</v>
      </c>
      <c r="G18" s="13">
        <f t="shared" si="7"/>
        <v>443</v>
      </c>
      <c r="H18" s="21">
        <f t="shared" si="3"/>
        <v>522</v>
      </c>
      <c r="I18" s="62">
        <f>VLOOKUP(A18,總表!A:E,2,0)</f>
        <v>1003</v>
      </c>
      <c r="J18" s="75">
        <f t="shared" si="4"/>
        <v>0</v>
      </c>
      <c r="K18">
        <f>VLOOKUP(A18,總表!A:H,6,0)</f>
        <v>277</v>
      </c>
      <c r="L18" s="76">
        <f t="shared" si="5"/>
        <v>0</v>
      </c>
    </row>
    <row r="19" spans="1:12" x14ac:dyDescent="0.35">
      <c r="A19" s="35">
        <v>9900</v>
      </c>
      <c r="B19" s="42">
        <v>1003</v>
      </c>
      <c r="C19" s="27">
        <f t="shared" si="0"/>
        <v>1384</v>
      </c>
      <c r="D19" s="21">
        <f t="shared" si="1"/>
        <v>594</v>
      </c>
      <c r="E19" s="3">
        <f t="shared" si="6"/>
        <v>2981</v>
      </c>
      <c r="F19" s="16">
        <f t="shared" si="2"/>
        <v>277</v>
      </c>
      <c r="G19" s="13">
        <f t="shared" si="7"/>
        <v>443</v>
      </c>
      <c r="H19" s="21">
        <f t="shared" si="3"/>
        <v>594</v>
      </c>
      <c r="I19" s="62">
        <f>VLOOKUP(A19,總表!A:E,2,0)</f>
        <v>1003</v>
      </c>
      <c r="J19" s="75">
        <f t="shared" si="4"/>
        <v>0</v>
      </c>
      <c r="K19">
        <f>VLOOKUP(A19,總表!A:H,6,0)</f>
        <v>277</v>
      </c>
      <c r="L19" s="76">
        <f t="shared" si="5"/>
        <v>0</v>
      </c>
    </row>
    <row r="20" spans="1:12" x14ac:dyDescent="0.35">
      <c r="A20" s="34">
        <v>11100</v>
      </c>
      <c r="B20" s="14">
        <v>1003</v>
      </c>
      <c r="C20" s="26">
        <f t="shared" si="0"/>
        <v>1384</v>
      </c>
      <c r="D20" s="5">
        <f t="shared" si="1"/>
        <v>666</v>
      </c>
      <c r="E20" s="5">
        <f t="shared" si="6"/>
        <v>3053</v>
      </c>
      <c r="F20" s="14">
        <f t="shared" si="2"/>
        <v>277</v>
      </c>
      <c r="G20" s="5">
        <f>ROUND($A$36*$F$6*$G$6,0)</f>
        <v>443</v>
      </c>
      <c r="H20" s="4">
        <f t="shared" si="3"/>
        <v>666</v>
      </c>
      <c r="I20" s="62">
        <f>VLOOKUP(A20,總表!A:E,2,0)</f>
        <v>1003</v>
      </c>
      <c r="J20" s="75">
        <f t="shared" si="4"/>
        <v>0</v>
      </c>
      <c r="K20">
        <f>VLOOKUP(A20,總表!A:H,6,0)</f>
        <v>277</v>
      </c>
      <c r="L20" s="76">
        <f t="shared" si="5"/>
        <v>0</v>
      </c>
    </row>
    <row r="21" spans="1:12" x14ac:dyDescent="0.35">
      <c r="A21" s="35">
        <v>12540</v>
      </c>
      <c r="B21" s="43">
        <v>1128</v>
      </c>
      <c r="C21" s="27">
        <f t="shared" si="0"/>
        <v>1384</v>
      </c>
      <c r="D21" s="21">
        <f t="shared" si="1"/>
        <v>752</v>
      </c>
      <c r="E21" s="3">
        <f t="shared" si="6"/>
        <v>3264</v>
      </c>
      <c r="F21" s="19">
        <f t="shared" ref="F21:F47" si="8">ROUND($A21*$D$1*$G$1,0)+ROUND($A21*$F$1*$G$1,0)</f>
        <v>313</v>
      </c>
      <c r="G21" s="13">
        <f>ROUND($A$36*$F$6*$G$6,0)</f>
        <v>443</v>
      </c>
      <c r="H21" s="21">
        <f t="shared" si="3"/>
        <v>752</v>
      </c>
      <c r="I21" s="62">
        <f>VLOOKUP(A21,總表!A:E,2,0)</f>
        <v>1128</v>
      </c>
      <c r="J21" s="75">
        <f t="shared" si="4"/>
        <v>0</v>
      </c>
      <c r="K21">
        <f>VLOOKUP(A21,總表!A:H,6,0)</f>
        <v>313</v>
      </c>
      <c r="L21" s="76">
        <f t="shared" si="5"/>
        <v>0</v>
      </c>
    </row>
    <row r="22" spans="1:12" x14ac:dyDescent="0.35">
      <c r="A22" s="35">
        <v>13500</v>
      </c>
      <c r="B22" s="43">
        <v>1213</v>
      </c>
      <c r="C22" s="27">
        <f t="shared" si="0"/>
        <v>1384</v>
      </c>
      <c r="D22" s="21">
        <f t="shared" si="1"/>
        <v>810</v>
      </c>
      <c r="E22" s="3">
        <f t="shared" si="6"/>
        <v>3407</v>
      </c>
      <c r="F22" s="19">
        <f t="shared" si="8"/>
        <v>338</v>
      </c>
      <c r="G22" s="13">
        <f t="shared" ref="G22:G35" si="9">ROUND($A$36*$F$6*$G$6,0)</f>
        <v>443</v>
      </c>
      <c r="H22" s="21">
        <f t="shared" si="3"/>
        <v>810</v>
      </c>
      <c r="I22" s="62">
        <f>VLOOKUP(A22,總表!A:E,2,0)</f>
        <v>1213</v>
      </c>
      <c r="J22" s="75">
        <f t="shared" si="4"/>
        <v>0</v>
      </c>
      <c r="K22">
        <f>VLOOKUP(A22,總表!A:H,6,0)</f>
        <v>338</v>
      </c>
      <c r="L22" s="76">
        <f t="shared" si="5"/>
        <v>0</v>
      </c>
    </row>
    <row r="23" spans="1:12" x14ac:dyDescent="0.35">
      <c r="A23" s="35">
        <v>15840</v>
      </c>
      <c r="B23" s="43">
        <v>1417</v>
      </c>
      <c r="C23" s="27">
        <f t="shared" si="0"/>
        <v>1384</v>
      </c>
      <c r="D23" s="21">
        <f t="shared" si="1"/>
        <v>950</v>
      </c>
      <c r="E23" s="3">
        <f t="shared" si="6"/>
        <v>3751</v>
      </c>
      <c r="F23" s="19">
        <f t="shared" si="8"/>
        <v>396</v>
      </c>
      <c r="G23" s="13">
        <f t="shared" si="9"/>
        <v>443</v>
      </c>
      <c r="H23" s="21">
        <f t="shared" si="3"/>
        <v>950</v>
      </c>
      <c r="I23" s="62">
        <f>VLOOKUP(A23,總表!A:E,2,0)</f>
        <v>1417</v>
      </c>
      <c r="J23" s="75">
        <f t="shared" si="4"/>
        <v>0</v>
      </c>
      <c r="K23">
        <f>VLOOKUP(A23,總表!A:H,6,0)</f>
        <v>396</v>
      </c>
      <c r="L23" s="76">
        <f t="shared" si="5"/>
        <v>0</v>
      </c>
    </row>
    <row r="24" spans="1:12" x14ac:dyDescent="0.35">
      <c r="A24" s="35">
        <v>16500</v>
      </c>
      <c r="B24" s="43">
        <v>1475</v>
      </c>
      <c r="C24" s="27">
        <f t="shared" si="0"/>
        <v>1384</v>
      </c>
      <c r="D24" s="21">
        <f t="shared" si="1"/>
        <v>990</v>
      </c>
      <c r="E24" s="3">
        <f t="shared" si="6"/>
        <v>3849</v>
      </c>
      <c r="F24" s="19">
        <f t="shared" si="8"/>
        <v>413</v>
      </c>
      <c r="G24" s="13">
        <f t="shared" si="9"/>
        <v>443</v>
      </c>
      <c r="H24" s="21">
        <f t="shared" si="3"/>
        <v>990</v>
      </c>
      <c r="I24" s="62">
        <f>VLOOKUP(A24,總表!A:E,2,0)</f>
        <v>1475</v>
      </c>
      <c r="J24" s="75">
        <f t="shared" si="4"/>
        <v>0</v>
      </c>
      <c r="K24">
        <f>VLOOKUP(A24,總表!A:H,6,0)</f>
        <v>413</v>
      </c>
      <c r="L24" s="76">
        <f t="shared" si="5"/>
        <v>0</v>
      </c>
    </row>
    <row r="25" spans="1:12" x14ac:dyDescent="0.35">
      <c r="A25" s="35">
        <v>17280</v>
      </c>
      <c r="B25" s="43">
        <v>1543</v>
      </c>
      <c r="C25" s="27">
        <f t="shared" si="0"/>
        <v>1384</v>
      </c>
      <c r="D25" s="21">
        <f t="shared" si="1"/>
        <v>1037</v>
      </c>
      <c r="E25" s="3">
        <f t="shared" si="6"/>
        <v>3964</v>
      </c>
      <c r="F25" s="19">
        <f t="shared" si="8"/>
        <v>432</v>
      </c>
      <c r="G25" s="13">
        <f t="shared" si="9"/>
        <v>443</v>
      </c>
      <c r="H25" s="21">
        <f t="shared" si="3"/>
        <v>1037</v>
      </c>
      <c r="I25" s="62">
        <f>VLOOKUP(A25,總表!A:E,2,0)</f>
        <v>1543</v>
      </c>
      <c r="J25" s="75">
        <f t="shared" si="4"/>
        <v>0</v>
      </c>
      <c r="K25">
        <f>VLOOKUP(A25,總表!A:H,6,0)</f>
        <v>432</v>
      </c>
      <c r="L25" s="76">
        <f t="shared" si="5"/>
        <v>0</v>
      </c>
    </row>
    <row r="26" spans="1:12" x14ac:dyDescent="0.35">
      <c r="A26" s="35">
        <v>17880</v>
      </c>
      <c r="B26" s="43">
        <v>1595</v>
      </c>
      <c r="C26" s="27">
        <f t="shared" si="0"/>
        <v>1384</v>
      </c>
      <c r="D26" s="21">
        <f t="shared" si="1"/>
        <v>1073</v>
      </c>
      <c r="E26" s="3">
        <f t="shared" si="6"/>
        <v>4052</v>
      </c>
      <c r="F26" s="19">
        <f t="shared" si="8"/>
        <v>447</v>
      </c>
      <c r="G26" s="13">
        <f t="shared" si="9"/>
        <v>443</v>
      </c>
      <c r="H26" s="21">
        <f t="shared" si="3"/>
        <v>1073</v>
      </c>
      <c r="I26" s="62">
        <f>VLOOKUP(A26,總表!A:E,2,0)</f>
        <v>1595</v>
      </c>
      <c r="J26" s="75">
        <f t="shared" si="4"/>
        <v>0</v>
      </c>
      <c r="K26">
        <f>VLOOKUP(A26,總表!A:H,6,0)</f>
        <v>447</v>
      </c>
      <c r="L26" s="76">
        <f t="shared" si="5"/>
        <v>0</v>
      </c>
    </row>
    <row r="27" spans="1:12" x14ac:dyDescent="0.35">
      <c r="A27" s="35">
        <v>19047</v>
      </c>
      <c r="B27" s="43">
        <v>1697</v>
      </c>
      <c r="C27" s="27">
        <f t="shared" si="0"/>
        <v>1384</v>
      </c>
      <c r="D27" s="21">
        <f t="shared" si="1"/>
        <v>1143</v>
      </c>
      <c r="E27" s="3">
        <f t="shared" si="6"/>
        <v>4224</v>
      </c>
      <c r="F27" s="19">
        <f t="shared" si="8"/>
        <v>476</v>
      </c>
      <c r="G27" s="13">
        <f t="shared" si="9"/>
        <v>443</v>
      </c>
      <c r="H27" s="21">
        <f t="shared" si="3"/>
        <v>1143</v>
      </c>
      <c r="I27" s="62">
        <f>VLOOKUP(A27,總表!A:E,2,0)</f>
        <v>1697</v>
      </c>
      <c r="J27" s="75">
        <f t="shared" si="4"/>
        <v>0</v>
      </c>
      <c r="K27">
        <f>VLOOKUP(A27,總表!A:H,6,0)</f>
        <v>476</v>
      </c>
      <c r="L27" s="76">
        <f t="shared" si="5"/>
        <v>0</v>
      </c>
    </row>
    <row r="28" spans="1:12" x14ac:dyDescent="0.35">
      <c r="A28" s="35">
        <v>20008</v>
      </c>
      <c r="B28" s="43">
        <v>1782</v>
      </c>
      <c r="C28" s="27">
        <f t="shared" si="0"/>
        <v>1384</v>
      </c>
      <c r="D28" s="21">
        <f t="shared" si="1"/>
        <v>1200</v>
      </c>
      <c r="E28" s="3">
        <f t="shared" si="6"/>
        <v>4366</v>
      </c>
      <c r="F28" s="19">
        <f t="shared" si="8"/>
        <v>500</v>
      </c>
      <c r="G28" s="13">
        <f t="shared" si="9"/>
        <v>443</v>
      </c>
      <c r="H28" s="21">
        <f t="shared" si="3"/>
        <v>1200</v>
      </c>
      <c r="I28" s="62">
        <f>VLOOKUP(A28,總表!A:E,2,0)</f>
        <v>1782</v>
      </c>
      <c r="J28" s="75">
        <f t="shared" si="4"/>
        <v>0</v>
      </c>
      <c r="K28">
        <f>VLOOKUP(A28,總表!A:H,6,0)</f>
        <v>500</v>
      </c>
      <c r="L28" s="76">
        <f t="shared" si="5"/>
        <v>0</v>
      </c>
    </row>
    <row r="29" spans="1:12" x14ac:dyDescent="0.35">
      <c r="A29" s="35">
        <v>21009</v>
      </c>
      <c r="B29" s="43">
        <v>1869</v>
      </c>
      <c r="C29" s="27">
        <f t="shared" si="0"/>
        <v>1384</v>
      </c>
      <c r="D29" s="21">
        <f t="shared" si="1"/>
        <v>1261</v>
      </c>
      <c r="E29" s="3">
        <f t="shared" si="6"/>
        <v>4514</v>
      </c>
      <c r="F29" s="19">
        <f t="shared" si="8"/>
        <v>525</v>
      </c>
      <c r="G29" s="13">
        <f t="shared" si="9"/>
        <v>443</v>
      </c>
      <c r="H29" s="21">
        <f t="shared" si="3"/>
        <v>1261</v>
      </c>
      <c r="I29" s="62">
        <f>VLOOKUP(A29,總表!A:E,2,0)</f>
        <v>1869</v>
      </c>
      <c r="J29" s="75">
        <f t="shared" si="4"/>
        <v>0</v>
      </c>
      <c r="K29">
        <f>VLOOKUP(A29,總表!A:H,6,0)</f>
        <v>525</v>
      </c>
      <c r="L29" s="76">
        <f t="shared" si="5"/>
        <v>0</v>
      </c>
    </row>
    <row r="30" spans="1:12" x14ac:dyDescent="0.35">
      <c r="A30" s="35">
        <v>22000</v>
      </c>
      <c r="B30" s="43">
        <v>1956</v>
      </c>
      <c r="C30" s="27">
        <f t="shared" si="0"/>
        <v>1384</v>
      </c>
      <c r="D30" s="21">
        <f t="shared" si="1"/>
        <v>1320</v>
      </c>
      <c r="E30" s="3">
        <f t="shared" si="6"/>
        <v>4660</v>
      </c>
      <c r="F30" s="19">
        <f t="shared" si="8"/>
        <v>550</v>
      </c>
      <c r="G30" s="13">
        <f t="shared" si="9"/>
        <v>443</v>
      </c>
      <c r="H30" s="21">
        <f t="shared" si="3"/>
        <v>1320</v>
      </c>
      <c r="I30" s="62">
        <f>VLOOKUP(A30,總表!A:E,2,0)</f>
        <v>1956</v>
      </c>
      <c r="J30" s="75">
        <f t="shared" si="4"/>
        <v>0</v>
      </c>
      <c r="K30">
        <f>VLOOKUP(A30,總表!A:H,6,0)</f>
        <v>550</v>
      </c>
      <c r="L30" s="76">
        <f t="shared" si="5"/>
        <v>0</v>
      </c>
    </row>
    <row r="31" spans="1:12" x14ac:dyDescent="0.35">
      <c r="A31" s="35">
        <v>23100</v>
      </c>
      <c r="B31" s="43">
        <v>2053</v>
      </c>
      <c r="C31" s="27">
        <f t="shared" si="0"/>
        <v>1384</v>
      </c>
      <c r="D31" s="21">
        <f t="shared" si="1"/>
        <v>1386</v>
      </c>
      <c r="E31" s="3">
        <f t="shared" si="6"/>
        <v>4823</v>
      </c>
      <c r="F31" s="19">
        <f t="shared" si="8"/>
        <v>577</v>
      </c>
      <c r="G31" s="13">
        <f t="shared" si="9"/>
        <v>443</v>
      </c>
      <c r="H31" s="21">
        <f t="shared" si="3"/>
        <v>1386</v>
      </c>
      <c r="I31" s="62">
        <f>VLOOKUP(A31,總表!A:E,2,0)</f>
        <v>2053</v>
      </c>
      <c r="J31" s="75">
        <f t="shared" si="4"/>
        <v>0</v>
      </c>
      <c r="K31">
        <f>VLOOKUP(A31,總表!A:H,6,0)</f>
        <v>577</v>
      </c>
      <c r="L31" s="76">
        <f t="shared" si="5"/>
        <v>0</v>
      </c>
    </row>
    <row r="32" spans="1:12" x14ac:dyDescent="0.35">
      <c r="A32" s="35">
        <v>24000</v>
      </c>
      <c r="B32" s="43">
        <v>2131</v>
      </c>
      <c r="C32" s="27">
        <f t="shared" si="0"/>
        <v>1384</v>
      </c>
      <c r="D32" s="21">
        <f t="shared" si="1"/>
        <v>1440</v>
      </c>
      <c r="E32" s="3">
        <f>B32+C32+D32</f>
        <v>4955</v>
      </c>
      <c r="F32" s="19">
        <f t="shared" si="8"/>
        <v>600</v>
      </c>
      <c r="G32" s="13">
        <f t="shared" si="9"/>
        <v>443</v>
      </c>
      <c r="H32" s="21">
        <f t="shared" si="3"/>
        <v>1440</v>
      </c>
      <c r="I32" s="62">
        <f>VLOOKUP(A32,總表!A:E,2,0)</f>
        <v>2131</v>
      </c>
      <c r="J32" s="75">
        <f t="shared" si="4"/>
        <v>0</v>
      </c>
      <c r="K32">
        <f>VLOOKUP(A32,總表!A:H,6,0)</f>
        <v>600</v>
      </c>
      <c r="L32" s="76">
        <f t="shared" si="5"/>
        <v>0</v>
      </c>
    </row>
    <row r="33" spans="1:12" x14ac:dyDescent="0.35">
      <c r="A33" s="35">
        <v>25250</v>
      </c>
      <c r="B33" s="43">
        <v>2241</v>
      </c>
      <c r="C33" s="27">
        <f t="shared" si="0"/>
        <v>1384</v>
      </c>
      <c r="D33" s="21">
        <f t="shared" si="1"/>
        <v>1515</v>
      </c>
      <c r="E33" s="3">
        <f t="shared" si="6"/>
        <v>5140</v>
      </c>
      <c r="F33" s="19">
        <f t="shared" si="8"/>
        <v>632</v>
      </c>
      <c r="G33" s="13">
        <f t="shared" si="9"/>
        <v>443</v>
      </c>
      <c r="H33" s="21">
        <f t="shared" si="3"/>
        <v>1515</v>
      </c>
      <c r="I33" s="62">
        <f>VLOOKUP(A33,總表!A:E,2,0)</f>
        <v>2241</v>
      </c>
      <c r="J33" s="75">
        <f t="shared" si="4"/>
        <v>0</v>
      </c>
      <c r="K33">
        <f>VLOOKUP(A33,總表!A:H,6,0)</f>
        <v>632</v>
      </c>
      <c r="L33" s="76">
        <f t="shared" si="5"/>
        <v>0</v>
      </c>
    </row>
    <row r="34" spans="1:12" x14ac:dyDescent="0.35">
      <c r="A34" s="35">
        <v>26400</v>
      </c>
      <c r="B34" s="43">
        <v>2341</v>
      </c>
      <c r="C34" s="27">
        <f t="shared" si="0"/>
        <v>1384</v>
      </c>
      <c r="D34" s="21">
        <f t="shared" si="1"/>
        <v>1584</v>
      </c>
      <c r="E34" s="3">
        <f t="shared" si="6"/>
        <v>5309</v>
      </c>
      <c r="F34" s="19">
        <f t="shared" si="8"/>
        <v>660</v>
      </c>
      <c r="G34" s="13">
        <f t="shared" si="9"/>
        <v>443</v>
      </c>
      <c r="H34" s="21">
        <f t="shared" si="3"/>
        <v>1584</v>
      </c>
      <c r="I34" s="62">
        <f>VLOOKUP(A34,總表!A:E,2,0)</f>
        <v>2341</v>
      </c>
      <c r="J34" s="75">
        <f t="shared" si="4"/>
        <v>0</v>
      </c>
      <c r="K34">
        <f>VLOOKUP(A34,總表!A:H,6,0)</f>
        <v>660</v>
      </c>
      <c r="L34" s="76">
        <f t="shared" si="5"/>
        <v>0</v>
      </c>
    </row>
    <row r="35" spans="1:12" x14ac:dyDescent="0.35">
      <c r="A35" s="35">
        <v>27600</v>
      </c>
      <c r="B35" s="43">
        <v>2446</v>
      </c>
      <c r="C35" s="27">
        <f t="shared" si="0"/>
        <v>1384</v>
      </c>
      <c r="D35" s="21">
        <f t="shared" si="1"/>
        <v>1656</v>
      </c>
      <c r="E35" s="3">
        <f t="shared" si="6"/>
        <v>5486</v>
      </c>
      <c r="F35" s="19">
        <f t="shared" si="8"/>
        <v>690</v>
      </c>
      <c r="G35" s="13">
        <f t="shared" si="9"/>
        <v>443</v>
      </c>
      <c r="H35" s="21">
        <f t="shared" si="3"/>
        <v>1656</v>
      </c>
      <c r="I35" s="62">
        <f>VLOOKUP(A35,總表!A:E,2,0)</f>
        <v>2446</v>
      </c>
      <c r="J35" s="75">
        <f t="shared" si="4"/>
        <v>0</v>
      </c>
      <c r="K35">
        <f>VLOOKUP(A35,總表!A:H,6,0)</f>
        <v>690</v>
      </c>
      <c r="L35" s="76">
        <f t="shared" si="5"/>
        <v>0</v>
      </c>
    </row>
    <row r="36" spans="1:12" x14ac:dyDescent="0.35">
      <c r="A36" s="34">
        <v>28590</v>
      </c>
      <c r="B36" s="44">
        <v>2532</v>
      </c>
      <c r="C36" s="28">
        <f t="shared" ref="C36:C69" si="10">ROUND($A36*$F$6*$H$6*$I$6,0)</f>
        <v>1384</v>
      </c>
      <c r="D36" s="4">
        <f t="shared" si="1"/>
        <v>1715</v>
      </c>
      <c r="E36" s="4">
        <f t="shared" si="6"/>
        <v>5631</v>
      </c>
      <c r="F36" s="4">
        <f t="shared" si="8"/>
        <v>715</v>
      </c>
      <c r="G36" s="15">
        <f t="shared" ref="G36:G69" si="11">ROUND($A36*$F$6*$G$6,0)</f>
        <v>443</v>
      </c>
      <c r="H36" s="4">
        <f t="shared" si="3"/>
        <v>1715</v>
      </c>
      <c r="I36" s="62">
        <f>VLOOKUP(A36,總表!A:E,2,0)</f>
        <v>2532</v>
      </c>
      <c r="J36" s="75">
        <f t="shared" si="4"/>
        <v>0</v>
      </c>
      <c r="K36">
        <f>VLOOKUP(A36,總表!A:H,6,0)</f>
        <v>715</v>
      </c>
      <c r="L36" s="76">
        <f t="shared" si="5"/>
        <v>0</v>
      </c>
    </row>
    <row r="37" spans="1:12" x14ac:dyDescent="0.35">
      <c r="A37" s="35">
        <v>28800</v>
      </c>
      <c r="B37" s="43">
        <v>2552</v>
      </c>
      <c r="C37" s="27">
        <f t="shared" si="10"/>
        <v>1394</v>
      </c>
      <c r="D37" s="21">
        <f t="shared" si="1"/>
        <v>1728</v>
      </c>
      <c r="E37" s="3">
        <f t="shared" si="6"/>
        <v>5674</v>
      </c>
      <c r="F37" s="19">
        <f t="shared" si="8"/>
        <v>720</v>
      </c>
      <c r="G37" s="13">
        <f t="shared" si="11"/>
        <v>447</v>
      </c>
      <c r="H37" s="21">
        <f t="shared" si="3"/>
        <v>1728</v>
      </c>
      <c r="I37" s="62">
        <f>VLOOKUP(A37,總表!A:E,2,0)</f>
        <v>2552</v>
      </c>
      <c r="J37" s="75">
        <f t="shared" si="4"/>
        <v>0</v>
      </c>
      <c r="K37">
        <f>VLOOKUP(A37,總表!A:H,6,0)</f>
        <v>720</v>
      </c>
      <c r="L37" s="76">
        <f t="shared" si="5"/>
        <v>0</v>
      </c>
    </row>
    <row r="38" spans="1:12" x14ac:dyDescent="0.35">
      <c r="A38" s="35">
        <v>30300</v>
      </c>
      <c r="B38" s="43">
        <v>2684</v>
      </c>
      <c r="C38" s="27">
        <f t="shared" si="10"/>
        <v>1466</v>
      </c>
      <c r="D38" s="21">
        <f t="shared" si="1"/>
        <v>1818</v>
      </c>
      <c r="E38" s="3">
        <f t="shared" si="6"/>
        <v>5968</v>
      </c>
      <c r="F38" s="19">
        <f t="shared" si="8"/>
        <v>758</v>
      </c>
      <c r="G38" s="13">
        <f t="shared" si="11"/>
        <v>470</v>
      </c>
      <c r="H38" s="21">
        <f t="shared" si="3"/>
        <v>1818</v>
      </c>
      <c r="I38" s="62">
        <f>VLOOKUP(A38,總表!A:E,2,0)</f>
        <v>2684</v>
      </c>
      <c r="J38" s="75">
        <f t="shared" si="4"/>
        <v>0</v>
      </c>
      <c r="K38">
        <f>VLOOKUP(A38,總表!A:H,6,0)</f>
        <v>758</v>
      </c>
      <c r="L38" s="76">
        <f t="shared" si="5"/>
        <v>0</v>
      </c>
    </row>
    <row r="39" spans="1:12" x14ac:dyDescent="0.35">
      <c r="A39" s="35">
        <v>31800</v>
      </c>
      <c r="B39" s="43">
        <v>2818</v>
      </c>
      <c r="C39" s="27">
        <f t="shared" si="10"/>
        <v>1539</v>
      </c>
      <c r="D39" s="21">
        <f t="shared" si="1"/>
        <v>1908</v>
      </c>
      <c r="E39" s="3">
        <f t="shared" si="6"/>
        <v>6265</v>
      </c>
      <c r="F39" s="19">
        <f t="shared" si="8"/>
        <v>795</v>
      </c>
      <c r="G39" s="13">
        <f t="shared" si="11"/>
        <v>493</v>
      </c>
      <c r="H39" s="21">
        <f t="shared" si="3"/>
        <v>1908</v>
      </c>
      <c r="I39" s="62">
        <f>VLOOKUP(A39,總表!A:E,2,0)</f>
        <v>2818</v>
      </c>
      <c r="J39" s="75">
        <f t="shared" si="4"/>
        <v>0</v>
      </c>
      <c r="K39">
        <f>VLOOKUP(A39,總表!A:H,6,0)</f>
        <v>795</v>
      </c>
      <c r="L39" s="76">
        <f t="shared" si="5"/>
        <v>0</v>
      </c>
    </row>
    <row r="40" spans="1:12" x14ac:dyDescent="0.35">
      <c r="A40" s="36">
        <v>33300</v>
      </c>
      <c r="B40" s="43">
        <v>2951</v>
      </c>
      <c r="C40" s="27">
        <f t="shared" si="10"/>
        <v>1611</v>
      </c>
      <c r="D40" s="21">
        <f t="shared" si="1"/>
        <v>1998</v>
      </c>
      <c r="E40" s="3">
        <f t="shared" si="6"/>
        <v>6560</v>
      </c>
      <c r="F40" s="19">
        <f t="shared" si="8"/>
        <v>833</v>
      </c>
      <c r="G40" s="13">
        <f t="shared" si="11"/>
        <v>516</v>
      </c>
      <c r="H40" s="21">
        <f t="shared" si="3"/>
        <v>1998</v>
      </c>
      <c r="I40" s="62">
        <f>VLOOKUP(A40,總表!A:E,2,0)</f>
        <v>2951</v>
      </c>
      <c r="J40" s="75">
        <f t="shared" si="4"/>
        <v>0</v>
      </c>
      <c r="K40">
        <f>VLOOKUP(A40,總表!A:H,6,0)</f>
        <v>833</v>
      </c>
      <c r="L40" s="76">
        <f t="shared" si="5"/>
        <v>0</v>
      </c>
    </row>
    <row r="41" spans="1:12" x14ac:dyDescent="0.35">
      <c r="A41" s="35">
        <v>34800</v>
      </c>
      <c r="B41" s="43">
        <v>3083</v>
      </c>
      <c r="C41" s="27">
        <f t="shared" si="10"/>
        <v>1684</v>
      </c>
      <c r="D41" s="21">
        <f t="shared" si="1"/>
        <v>2088</v>
      </c>
      <c r="E41" s="3">
        <f t="shared" si="6"/>
        <v>6855</v>
      </c>
      <c r="F41" s="19">
        <f t="shared" si="8"/>
        <v>870</v>
      </c>
      <c r="G41" s="13">
        <f t="shared" si="11"/>
        <v>540</v>
      </c>
      <c r="H41" s="21">
        <f t="shared" si="3"/>
        <v>2088</v>
      </c>
      <c r="I41" s="62">
        <f>VLOOKUP(A41,總表!A:E,2,0)</f>
        <v>3083</v>
      </c>
      <c r="J41" s="75">
        <f t="shared" si="4"/>
        <v>0</v>
      </c>
      <c r="K41">
        <f>VLOOKUP(A41,總表!A:H,6,0)</f>
        <v>870</v>
      </c>
      <c r="L41" s="76">
        <f t="shared" si="5"/>
        <v>0</v>
      </c>
    </row>
    <row r="42" spans="1:12" x14ac:dyDescent="0.35">
      <c r="A42" s="35">
        <v>36300</v>
      </c>
      <c r="B42" s="43">
        <v>3216</v>
      </c>
      <c r="C42" s="27">
        <f t="shared" si="10"/>
        <v>1757</v>
      </c>
      <c r="D42" s="21">
        <f t="shared" si="1"/>
        <v>2178</v>
      </c>
      <c r="E42" s="3">
        <f t="shared" si="6"/>
        <v>7151</v>
      </c>
      <c r="F42" s="19">
        <f t="shared" si="8"/>
        <v>908</v>
      </c>
      <c r="G42" s="13">
        <f t="shared" si="11"/>
        <v>563</v>
      </c>
      <c r="H42" s="21">
        <f t="shared" si="3"/>
        <v>2178</v>
      </c>
      <c r="I42" s="62">
        <f>VLOOKUP(A42,總表!A:E,2,0)</f>
        <v>3216</v>
      </c>
      <c r="J42" s="75">
        <f t="shared" si="4"/>
        <v>0</v>
      </c>
      <c r="K42">
        <f>VLOOKUP(A42,總表!A:H,6,0)</f>
        <v>908</v>
      </c>
      <c r="L42" s="76">
        <f t="shared" si="5"/>
        <v>0</v>
      </c>
    </row>
    <row r="43" spans="1:12" x14ac:dyDescent="0.35">
      <c r="A43" s="37">
        <v>38200</v>
      </c>
      <c r="B43" s="43">
        <v>3384</v>
      </c>
      <c r="C43" s="27">
        <f t="shared" si="10"/>
        <v>1849</v>
      </c>
      <c r="D43" s="21">
        <f t="shared" si="1"/>
        <v>2292</v>
      </c>
      <c r="E43" s="3">
        <f t="shared" si="6"/>
        <v>7525</v>
      </c>
      <c r="F43" s="19">
        <f t="shared" si="8"/>
        <v>955</v>
      </c>
      <c r="G43" s="13">
        <f t="shared" si="11"/>
        <v>592</v>
      </c>
      <c r="H43" s="21">
        <f t="shared" si="3"/>
        <v>2292</v>
      </c>
      <c r="I43" s="62">
        <f>VLOOKUP(A43,總表!A:E,2,0)</f>
        <v>3384</v>
      </c>
      <c r="J43" s="75">
        <f t="shared" si="4"/>
        <v>0</v>
      </c>
      <c r="K43">
        <f>VLOOKUP(A43,總表!A:H,6,0)</f>
        <v>955</v>
      </c>
      <c r="L43" s="76">
        <f t="shared" si="5"/>
        <v>0</v>
      </c>
    </row>
    <row r="44" spans="1:12" x14ac:dyDescent="0.35">
      <c r="A44" s="35">
        <v>40100</v>
      </c>
      <c r="B44" s="43">
        <v>3553</v>
      </c>
      <c r="C44" s="27">
        <f t="shared" si="10"/>
        <v>1940</v>
      </c>
      <c r="D44" s="21">
        <f t="shared" si="1"/>
        <v>2406</v>
      </c>
      <c r="E44" s="3">
        <f t="shared" si="6"/>
        <v>7899</v>
      </c>
      <c r="F44" s="19">
        <f t="shared" si="8"/>
        <v>1002</v>
      </c>
      <c r="G44" s="13">
        <f t="shared" si="11"/>
        <v>622</v>
      </c>
      <c r="H44" s="21">
        <f t="shared" si="3"/>
        <v>2406</v>
      </c>
      <c r="I44" s="62">
        <f>VLOOKUP(A44,總表!A:E,2,0)</f>
        <v>3553</v>
      </c>
      <c r="J44" s="75">
        <f t="shared" si="4"/>
        <v>0</v>
      </c>
      <c r="K44">
        <f>VLOOKUP(A44,總表!A:H,6,0)</f>
        <v>1002</v>
      </c>
      <c r="L44" s="76">
        <f t="shared" si="5"/>
        <v>0</v>
      </c>
    </row>
    <row r="45" spans="1:12" x14ac:dyDescent="0.35">
      <c r="A45" s="35">
        <v>42000</v>
      </c>
      <c r="B45" s="43">
        <v>3721</v>
      </c>
      <c r="C45" s="27">
        <f t="shared" si="10"/>
        <v>2032</v>
      </c>
      <c r="D45" s="21">
        <f t="shared" si="1"/>
        <v>2520</v>
      </c>
      <c r="E45" s="3">
        <f t="shared" si="6"/>
        <v>8273</v>
      </c>
      <c r="F45" s="19">
        <f t="shared" si="8"/>
        <v>1050</v>
      </c>
      <c r="G45" s="13">
        <f t="shared" si="11"/>
        <v>651</v>
      </c>
      <c r="H45" s="21">
        <f t="shared" si="3"/>
        <v>2520</v>
      </c>
      <c r="I45" s="62">
        <f>VLOOKUP(A45,總表!A:E,2,0)</f>
        <v>3721</v>
      </c>
      <c r="J45" s="75">
        <f t="shared" si="4"/>
        <v>0</v>
      </c>
      <c r="K45">
        <f>VLOOKUP(A45,總表!A:H,6,0)</f>
        <v>1050</v>
      </c>
      <c r="L45" s="76">
        <f t="shared" si="5"/>
        <v>0</v>
      </c>
    </row>
    <row r="46" spans="1:12" x14ac:dyDescent="0.35">
      <c r="A46" s="35">
        <v>43900</v>
      </c>
      <c r="B46" s="43">
        <v>3889</v>
      </c>
      <c r="C46" s="27">
        <f t="shared" si="10"/>
        <v>2124</v>
      </c>
      <c r="D46" s="21">
        <f t="shared" si="1"/>
        <v>2634</v>
      </c>
      <c r="E46" s="3">
        <f t="shared" si="6"/>
        <v>8647</v>
      </c>
      <c r="F46" s="19">
        <f t="shared" si="8"/>
        <v>1098</v>
      </c>
      <c r="G46" s="13">
        <f t="shared" si="11"/>
        <v>681</v>
      </c>
      <c r="H46" s="21">
        <f t="shared" si="3"/>
        <v>2634</v>
      </c>
      <c r="I46" s="62">
        <f>VLOOKUP(A46,總表!A:E,2,0)</f>
        <v>3889</v>
      </c>
      <c r="J46" s="75">
        <f t="shared" si="4"/>
        <v>0</v>
      </c>
      <c r="K46">
        <f>VLOOKUP(A46,總表!A:H,6,0)</f>
        <v>1098</v>
      </c>
      <c r="L46" s="76">
        <f t="shared" si="5"/>
        <v>0</v>
      </c>
    </row>
    <row r="47" spans="1:12" x14ac:dyDescent="0.35">
      <c r="A47" s="34">
        <v>45800</v>
      </c>
      <c r="B47" s="14">
        <v>4058</v>
      </c>
      <c r="C47" s="29">
        <f t="shared" si="10"/>
        <v>2216</v>
      </c>
      <c r="D47" s="4">
        <f t="shared" si="1"/>
        <v>2748</v>
      </c>
      <c r="E47" s="4">
        <f t="shared" si="6"/>
        <v>9022</v>
      </c>
      <c r="F47" s="14">
        <f t="shared" si="8"/>
        <v>1145</v>
      </c>
      <c r="G47" s="4">
        <f t="shared" si="11"/>
        <v>710</v>
      </c>
      <c r="H47" s="4">
        <f t="shared" si="3"/>
        <v>2748</v>
      </c>
      <c r="I47" s="62">
        <f>VLOOKUP(A47,總表!A:E,2,0)</f>
        <v>4058</v>
      </c>
      <c r="J47" s="75">
        <f t="shared" si="4"/>
        <v>0</v>
      </c>
      <c r="K47">
        <f>VLOOKUP(A47,總表!A:H,6,0)</f>
        <v>1145</v>
      </c>
      <c r="L47" s="76">
        <f t="shared" si="5"/>
        <v>0</v>
      </c>
    </row>
    <row r="48" spans="1:12" x14ac:dyDescent="0.35">
      <c r="A48" s="38">
        <v>48200</v>
      </c>
      <c r="B48" s="42">
        <v>4061</v>
      </c>
      <c r="C48" s="27">
        <f t="shared" si="10"/>
        <v>2332</v>
      </c>
      <c r="D48" s="21">
        <f t="shared" si="1"/>
        <v>2892</v>
      </c>
      <c r="E48" s="3">
        <f t="shared" si="6"/>
        <v>9285</v>
      </c>
      <c r="F48" s="17">
        <f t="shared" ref="F48:F69" si="12">ROUND($A$47*$D$1*$G$1,0)+ROUND($A$47*$F$1*$G$1,0)</f>
        <v>1145</v>
      </c>
      <c r="G48" s="13">
        <f t="shared" si="11"/>
        <v>748</v>
      </c>
      <c r="H48" s="21">
        <f t="shared" si="3"/>
        <v>2892</v>
      </c>
      <c r="I48" s="62">
        <f>VLOOKUP(A48,總表!A:E,2,0)</f>
        <v>4061</v>
      </c>
      <c r="J48" s="75">
        <f t="shared" si="4"/>
        <v>0</v>
      </c>
      <c r="K48">
        <f>VLOOKUP(A48,總表!A:H,6,0)</f>
        <v>1145</v>
      </c>
      <c r="L48" s="76">
        <f t="shared" si="5"/>
        <v>0</v>
      </c>
    </row>
    <row r="49" spans="1:12" x14ac:dyDescent="0.35">
      <c r="A49" s="38">
        <v>50600</v>
      </c>
      <c r="B49" s="42">
        <v>4064</v>
      </c>
      <c r="C49" s="27">
        <f t="shared" si="10"/>
        <v>2449</v>
      </c>
      <c r="D49" s="21">
        <f t="shared" si="1"/>
        <v>3036</v>
      </c>
      <c r="E49" s="3">
        <f t="shared" si="6"/>
        <v>9549</v>
      </c>
      <c r="F49" s="17">
        <f t="shared" si="12"/>
        <v>1145</v>
      </c>
      <c r="G49" s="13">
        <f t="shared" si="11"/>
        <v>785</v>
      </c>
      <c r="H49" s="21">
        <f t="shared" si="3"/>
        <v>3036</v>
      </c>
      <c r="I49" s="62">
        <f>VLOOKUP(A49,總表!A:E,2,0)</f>
        <v>4064</v>
      </c>
      <c r="J49" s="75">
        <f t="shared" si="4"/>
        <v>0</v>
      </c>
      <c r="K49">
        <f>VLOOKUP(A49,總表!A:H,6,0)</f>
        <v>1145</v>
      </c>
      <c r="L49" s="76">
        <f t="shared" si="5"/>
        <v>0</v>
      </c>
    </row>
    <row r="50" spans="1:12" x14ac:dyDescent="0.35">
      <c r="A50" s="38">
        <v>53000</v>
      </c>
      <c r="B50" s="42">
        <v>4066</v>
      </c>
      <c r="C50" s="27">
        <f t="shared" si="10"/>
        <v>2565</v>
      </c>
      <c r="D50" s="21">
        <f t="shared" si="1"/>
        <v>3180</v>
      </c>
      <c r="E50" s="3">
        <f t="shared" si="6"/>
        <v>9811</v>
      </c>
      <c r="F50" s="17">
        <f t="shared" si="12"/>
        <v>1145</v>
      </c>
      <c r="G50" s="13">
        <f t="shared" si="11"/>
        <v>822</v>
      </c>
      <c r="H50" s="21">
        <f t="shared" si="3"/>
        <v>3180</v>
      </c>
      <c r="I50" s="62">
        <f>VLOOKUP(A50,總表!A:E,2,0)</f>
        <v>4066</v>
      </c>
      <c r="J50" s="75">
        <f t="shared" si="4"/>
        <v>0</v>
      </c>
      <c r="K50">
        <f>VLOOKUP(A50,總表!A:H,6,0)</f>
        <v>1145</v>
      </c>
      <c r="L50" s="76">
        <f t="shared" si="5"/>
        <v>0</v>
      </c>
    </row>
    <row r="51" spans="1:12" x14ac:dyDescent="0.35">
      <c r="A51" s="38">
        <v>55400</v>
      </c>
      <c r="B51" s="42">
        <v>4069</v>
      </c>
      <c r="C51" s="27">
        <f t="shared" si="10"/>
        <v>2681</v>
      </c>
      <c r="D51" s="21">
        <f t="shared" si="1"/>
        <v>3324</v>
      </c>
      <c r="E51" s="3">
        <f t="shared" si="6"/>
        <v>10074</v>
      </c>
      <c r="F51" s="17">
        <f t="shared" si="12"/>
        <v>1145</v>
      </c>
      <c r="G51" s="13">
        <f t="shared" si="11"/>
        <v>859</v>
      </c>
      <c r="H51" s="21">
        <f t="shared" si="3"/>
        <v>3324</v>
      </c>
      <c r="I51" s="62">
        <f>VLOOKUP(A51,總表!A:E,2,0)</f>
        <v>4069</v>
      </c>
      <c r="J51" s="75">
        <f t="shared" si="4"/>
        <v>0</v>
      </c>
      <c r="K51">
        <f>VLOOKUP(A51,總表!A:H,6,0)</f>
        <v>1145</v>
      </c>
      <c r="L51" s="76">
        <f t="shared" si="5"/>
        <v>0</v>
      </c>
    </row>
    <row r="52" spans="1:12" x14ac:dyDescent="0.35">
      <c r="A52" s="38">
        <v>57800</v>
      </c>
      <c r="B52" s="42">
        <v>4072</v>
      </c>
      <c r="C52" s="27">
        <f t="shared" si="10"/>
        <v>2797</v>
      </c>
      <c r="D52" s="21">
        <f t="shared" si="1"/>
        <v>3468</v>
      </c>
      <c r="E52" s="3">
        <f t="shared" si="6"/>
        <v>10337</v>
      </c>
      <c r="F52" s="17">
        <f t="shared" si="12"/>
        <v>1145</v>
      </c>
      <c r="G52" s="13">
        <f t="shared" si="11"/>
        <v>896</v>
      </c>
      <c r="H52" s="21">
        <f t="shared" si="3"/>
        <v>3468</v>
      </c>
      <c r="I52" s="62">
        <f>VLOOKUP(A52,總表!A:E,2,0)</f>
        <v>4072</v>
      </c>
      <c r="J52" s="75">
        <f t="shared" si="4"/>
        <v>0</v>
      </c>
      <c r="K52">
        <f>VLOOKUP(A52,總表!A:H,6,0)</f>
        <v>1145</v>
      </c>
      <c r="L52" s="76">
        <f t="shared" si="5"/>
        <v>0</v>
      </c>
    </row>
    <row r="53" spans="1:12" x14ac:dyDescent="0.35">
      <c r="A53" s="39">
        <v>60800</v>
      </c>
      <c r="B53" s="42">
        <v>4075</v>
      </c>
      <c r="C53" s="27">
        <f t="shared" si="10"/>
        <v>2942</v>
      </c>
      <c r="D53" s="21">
        <f t="shared" si="1"/>
        <v>3648</v>
      </c>
      <c r="E53" s="3">
        <f t="shared" si="6"/>
        <v>10665</v>
      </c>
      <c r="F53" s="17">
        <f t="shared" si="12"/>
        <v>1145</v>
      </c>
      <c r="G53" s="13">
        <f t="shared" si="11"/>
        <v>943</v>
      </c>
      <c r="H53" s="21">
        <f t="shared" si="3"/>
        <v>3648</v>
      </c>
      <c r="I53" s="62">
        <f>VLOOKUP(A53,總表!A:E,2,0)</f>
        <v>4075</v>
      </c>
      <c r="J53" s="75">
        <f t="shared" si="4"/>
        <v>0</v>
      </c>
      <c r="K53">
        <f>VLOOKUP(A53,總表!A:H,6,0)</f>
        <v>1145</v>
      </c>
      <c r="L53" s="76">
        <f t="shared" si="5"/>
        <v>0</v>
      </c>
    </row>
    <row r="54" spans="1:12" x14ac:dyDescent="0.35">
      <c r="A54" s="38">
        <v>63800</v>
      </c>
      <c r="B54" s="42">
        <v>4078</v>
      </c>
      <c r="C54" s="27">
        <f t="shared" si="10"/>
        <v>3087</v>
      </c>
      <c r="D54" s="21">
        <f t="shared" si="1"/>
        <v>3828</v>
      </c>
      <c r="E54" s="3">
        <f t="shared" si="6"/>
        <v>10993</v>
      </c>
      <c r="F54" s="17">
        <f t="shared" si="12"/>
        <v>1145</v>
      </c>
      <c r="G54" s="13">
        <f t="shared" si="11"/>
        <v>990</v>
      </c>
      <c r="H54" s="21">
        <f t="shared" si="3"/>
        <v>3828</v>
      </c>
      <c r="I54" s="62">
        <f>VLOOKUP(A54,總表!A:E,2,0)</f>
        <v>4078</v>
      </c>
      <c r="J54" s="75">
        <f t="shared" si="4"/>
        <v>0</v>
      </c>
      <c r="K54">
        <f>VLOOKUP(A54,總表!A:H,6,0)</f>
        <v>1145</v>
      </c>
      <c r="L54" s="76">
        <f t="shared" si="5"/>
        <v>0</v>
      </c>
    </row>
    <row r="55" spans="1:12" x14ac:dyDescent="0.35">
      <c r="A55" s="38">
        <v>66800</v>
      </c>
      <c r="B55" s="42">
        <v>4081</v>
      </c>
      <c r="C55" s="27">
        <f t="shared" si="10"/>
        <v>3233</v>
      </c>
      <c r="D55" s="21">
        <f t="shared" si="1"/>
        <v>4008</v>
      </c>
      <c r="E55" s="3">
        <f t="shared" si="6"/>
        <v>11322</v>
      </c>
      <c r="F55" s="17">
        <f t="shared" si="12"/>
        <v>1145</v>
      </c>
      <c r="G55" s="13">
        <f t="shared" si="11"/>
        <v>1036</v>
      </c>
      <c r="H55" s="21">
        <f t="shared" si="3"/>
        <v>4008</v>
      </c>
      <c r="I55" s="62">
        <f>VLOOKUP(A55,總表!A:E,2,0)</f>
        <v>4081</v>
      </c>
      <c r="J55" s="75">
        <f t="shared" si="4"/>
        <v>0</v>
      </c>
      <c r="K55">
        <f>VLOOKUP(A55,總表!A:H,6,0)</f>
        <v>1145</v>
      </c>
      <c r="L55" s="76">
        <f t="shared" si="5"/>
        <v>0</v>
      </c>
    </row>
    <row r="56" spans="1:12" x14ac:dyDescent="0.35">
      <c r="A56" s="38">
        <v>69800</v>
      </c>
      <c r="B56" s="42">
        <v>4085</v>
      </c>
      <c r="C56" s="27">
        <f t="shared" si="10"/>
        <v>3378</v>
      </c>
      <c r="D56" s="21">
        <f t="shared" si="1"/>
        <v>4188</v>
      </c>
      <c r="E56" s="3">
        <f t="shared" si="6"/>
        <v>11651</v>
      </c>
      <c r="F56" s="17">
        <f t="shared" si="12"/>
        <v>1145</v>
      </c>
      <c r="G56" s="13">
        <f t="shared" si="11"/>
        <v>1083</v>
      </c>
      <c r="H56" s="21">
        <f t="shared" si="3"/>
        <v>4188</v>
      </c>
      <c r="I56" s="62">
        <f>VLOOKUP(A56,總表!A:E,2,0)</f>
        <v>4085</v>
      </c>
      <c r="J56" s="75">
        <f t="shared" si="4"/>
        <v>0</v>
      </c>
      <c r="K56">
        <f>VLOOKUP(A56,總表!A:H,6,0)</f>
        <v>1145</v>
      </c>
      <c r="L56" s="76">
        <f t="shared" si="5"/>
        <v>0</v>
      </c>
    </row>
    <row r="57" spans="1:12" x14ac:dyDescent="0.35">
      <c r="A57" s="74">
        <v>72800</v>
      </c>
      <c r="B57" s="42">
        <v>4088</v>
      </c>
      <c r="C57" s="27">
        <f t="shared" si="10"/>
        <v>3523</v>
      </c>
      <c r="D57" s="21">
        <f t="shared" si="1"/>
        <v>4368</v>
      </c>
      <c r="E57" s="3">
        <f t="shared" si="6"/>
        <v>11979</v>
      </c>
      <c r="F57" s="17">
        <f t="shared" si="12"/>
        <v>1145</v>
      </c>
      <c r="G57" s="13">
        <f t="shared" si="11"/>
        <v>1129</v>
      </c>
      <c r="H57" s="21">
        <f t="shared" si="3"/>
        <v>4368</v>
      </c>
      <c r="I57" s="62">
        <f>VLOOKUP(A57,總表!A:E,2,0)</f>
        <v>4088</v>
      </c>
      <c r="J57" s="75">
        <f t="shared" si="4"/>
        <v>0</v>
      </c>
      <c r="K57">
        <f>VLOOKUP(A57,總表!A:H,6,0)</f>
        <v>1145</v>
      </c>
      <c r="L57" s="76">
        <f t="shared" si="5"/>
        <v>0</v>
      </c>
    </row>
    <row r="58" spans="1:12" x14ac:dyDescent="0.35">
      <c r="A58" s="38">
        <v>76500</v>
      </c>
      <c r="B58" s="42">
        <f t="shared" ref="B58:B69" si="13">ROUND($A$47*$D$1*$H$1,0)+ROUND($A$47*$F$1*$H$1,0)+ROUND($A$57*$I$1,0)</f>
        <v>4088</v>
      </c>
      <c r="C58" s="27">
        <f t="shared" si="10"/>
        <v>3702</v>
      </c>
      <c r="D58" s="21">
        <f t="shared" si="1"/>
        <v>4590</v>
      </c>
      <c r="E58" s="3">
        <f t="shared" si="6"/>
        <v>12380</v>
      </c>
      <c r="F58" s="17">
        <f t="shared" si="12"/>
        <v>1145</v>
      </c>
      <c r="G58" s="13">
        <f t="shared" si="11"/>
        <v>1187</v>
      </c>
      <c r="H58" s="21">
        <f t="shared" si="3"/>
        <v>4590</v>
      </c>
      <c r="I58" s="62">
        <f>VLOOKUP(A58,總表!A:E,2,0)</f>
        <v>4088</v>
      </c>
      <c r="J58" s="75">
        <f t="shared" si="4"/>
        <v>0</v>
      </c>
      <c r="K58">
        <f>VLOOKUP(A58,總表!A:H,6,0)</f>
        <v>1145</v>
      </c>
      <c r="L58" s="76">
        <f t="shared" si="5"/>
        <v>0</v>
      </c>
    </row>
    <row r="59" spans="1:12" x14ac:dyDescent="0.35">
      <c r="A59" s="38">
        <v>80200</v>
      </c>
      <c r="B59" s="42">
        <f t="shared" si="13"/>
        <v>4088</v>
      </c>
      <c r="C59" s="27">
        <f t="shared" si="10"/>
        <v>3881</v>
      </c>
      <c r="D59" s="21">
        <f t="shared" si="1"/>
        <v>4812</v>
      </c>
      <c r="E59" s="1">
        <f t="shared" si="6"/>
        <v>12781</v>
      </c>
      <c r="F59" s="17">
        <f t="shared" si="12"/>
        <v>1145</v>
      </c>
      <c r="G59" s="13">
        <f t="shared" si="11"/>
        <v>1244</v>
      </c>
      <c r="H59" s="21">
        <f t="shared" si="3"/>
        <v>4812</v>
      </c>
      <c r="I59" s="62">
        <f>VLOOKUP(A59,總表!A:E,2,0)</f>
        <v>4088</v>
      </c>
      <c r="J59" s="75">
        <f t="shared" si="4"/>
        <v>0</v>
      </c>
      <c r="K59">
        <f>VLOOKUP(A59,總表!A:H,6,0)</f>
        <v>1145</v>
      </c>
      <c r="L59" s="76">
        <f t="shared" si="5"/>
        <v>0</v>
      </c>
    </row>
    <row r="60" spans="1:12" x14ac:dyDescent="0.35">
      <c r="A60" s="2">
        <v>83900</v>
      </c>
      <c r="B60" s="42">
        <f t="shared" si="13"/>
        <v>4088</v>
      </c>
      <c r="C60" s="13">
        <f t="shared" si="10"/>
        <v>4060</v>
      </c>
      <c r="D60" s="21">
        <f t="shared" si="1"/>
        <v>5034</v>
      </c>
      <c r="E60" s="1">
        <f t="shared" si="6"/>
        <v>13182</v>
      </c>
      <c r="F60" s="17">
        <f t="shared" si="12"/>
        <v>1145</v>
      </c>
      <c r="G60" s="13">
        <f t="shared" si="11"/>
        <v>1301</v>
      </c>
      <c r="H60" s="21">
        <f t="shared" si="3"/>
        <v>5034</v>
      </c>
      <c r="I60" s="62">
        <f>VLOOKUP(A60,總表!A:E,2,0)</f>
        <v>4088</v>
      </c>
      <c r="J60" s="75">
        <f t="shared" si="4"/>
        <v>0</v>
      </c>
      <c r="K60">
        <f>VLOOKUP(A60,總表!A:H,6,0)</f>
        <v>1145</v>
      </c>
      <c r="L60" s="76">
        <f t="shared" si="5"/>
        <v>0</v>
      </c>
    </row>
    <row r="61" spans="1:12" x14ac:dyDescent="0.35">
      <c r="A61" s="2">
        <v>87600</v>
      </c>
      <c r="B61" s="42">
        <f t="shared" si="13"/>
        <v>4088</v>
      </c>
      <c r="C61" s="13">
        <f t="shared" si="10"/>
        <v>4239</v>
      </c>
      <c r="D61" s="21">
        <f t="shared" si="1"/>
        <v>5256</v>
      </c>
      <c r="E61" s="1">
        <f t="shared" si="6"/>
        <v>13583</v>
      </c>
      <c r="F61" s="17">
        <f t="shared" si="12"/>
        <v>1145</v>
      </c>
      <c r="G61" s="13">
        <f t="shared" si="11"/>
        <v>1359</v>
      </c>
      <c r="H61" s="21">
        <f t="shared" si="3"/>
        <v>5256</v>
      </c>
      <c r="I61" s="62">
        <f>VLOOKUP(A61,總表!A:E,2,0)</f>
        <v>4088</v>
      </c>
      <c r="J61" s="75">
        <f t="shared" si="4"/>
        <v>0</v>
      </c>
      <c r="K61">
        <f>VLOOKUP(A61,總表!A:H,6,0)</f>
        <v>1145</v>
      </c>
      <c r="L61" s="76">
        <f t="shared" si="5"/>
        <v>0</v>
      </c>
    </row>
    <row r="62" spans="1:12" x14ac:dyDescent="0.35">
      <c r="A62" s="2">
        <v>92100</v>
      </c>
      <c r="B62" s="42">
        <f t="shared" si="13"/>
        <v>4088</v>
      </c>
      <c r="C62" s="13">
        <f t="shared" si="10"/>
        <v>4457</v>
      </c>
      <c r="D62" s="21">
        <f t="shared" si="1"/>
        <v>5526</v>
      </c>
      <c r="E62" s="1">
        <f t="shared" si="6"/>
        <v>14071</v>
      </c>
      <c r="F62" s="17">
        <f t="shared" si="12"/>
        <v>1145</v>
      </c>
      <c r="G62" s="13">
        <f t="shared" si="11"/>
        <v>1428</v>
      </c>
      <c r="H62" s="21">
        <f t="shared" si="3"/>
        <v>5526</v>
      </c>
      <c r="I62" s="62">
        <f>VLOOKUP(A62,總表!A:E,2,0)</f>
        <v>4088</v>
      </c>
      <c r="J62" s="75">
        <f t="shared" si="4"/>
        <v>0</v>
      </c>
      <c r="K62">
        <f>VLOOKUP(A62,總表!A:H,6,0)</f>
        <v>1145</v>
      </c>
      <c r="L62" s="76">
        <f t="shared" si="5"/>
        <v>0</v>
      </c>
    </row>
    <row r="63" spans="1:12" x14ac:dyDescent="0.35">
      <c r="A63" s="2">
        <v>96600</v>
      </c>
      <c r="B63" s="42">
        <f t="shared" si="13"/>
        <v>4088</v>
      </c>
      <c r="C63" s="13">
        <f t="shared" si="10"/>
        <v>4675</v>
      </c>
      <c r="D63" s="21">
        <f t="shared" si="1"/>
        <v>5796</v>
      </c>
      <c r="E63" s="1">
        <f t="shared" si="6"/>
        <v>14559</v>
      </c>
      <c r="F63" s="17">
        <f t="shared" si="12"/>
        <v>1145</v>
      </c>
      <c r="G63" s="13">
        <f t="shared" si="11"/>
        <v>1498</v>
      </c>
      <c r="H63" s="21">
        <f t="shared" si="3"/>
        <v>5796</v>
      </c>
      <c r="I63" s="62">
        <f>VLOOKUP(A63,總表!A:E,2,0)</f>
        <v>4088</v>
      </c>
      <c r="J63" s="75">
        <f t="shared" si="4"/>
        <v>0</v>
      </c>
      <c r="K63">
        <f>VLOOKUP(A63,總表!A:H,6,0)</f>
        <v>1145</v>
      </c>
      <c r="L63" s="76">
        <f t="shared" si="5"/>
        <v>0</v>
      </c>
    </row>
    <row r="64" spans="1:12" x14ac:dyDescent="0.35">
      <c r="A64" s="2">
        <v>101100</v>
      </c>
      <c r="B64" s="42">
        <f t="shared" si="13"/>
        <v>4088</v>
      </c>
      <c r="C64" s="13">
        <f t="shared" si="10"/>
        <v>4892</v>
      </c>
      <c r="D64" s="21">
        <f t="shared" si="1"/>
        <v>6066</v>
      </c>
      <c r="E64" s="1">
        <f t="shared" si="6"/>
        <v>15046</v>
      </c>
      <c r="F64" s="17">
        <f t="shared" si="12"/>
        <v>1145</v>
      </c>
      <c r="G64" s="13">
        <f t="shared" si="11"/>
        <v>1568</v>
      </c>
      <c r="H64" s="21">
        <f t="shared" si="3"/>
        <v>6066</v>
      </c>
      <c r="I64" s="62">
        <f>VLOOKUP(A64,總表!A:E,2,0)</f>
        <v>4088</v>
      </c>
      <c r="J64" s="75">
        <f t="shared" si="4"/>
        <v>0</v>
      </c>
      <c r="K64">
        <f>VLOOKUP(A64,總表!A:H,6,0)</f>
        <v>1145</v>
      </c>
      <c r="L64" s="76">
        <f t="shared" si="5"/>
        <v>0</v>
      </c>
    </row>
    <row r="65" spans="1:12" x14ac:dyDescent="0.35">
      <c r="A65" s="2">
        <v>105600</v>
      </c>
      <c r="B65" s="42">
        <f t="shared" si="13"/>
        <v>4088</v>
      </c>
      <c r="C65" s="13">
        <f t="shared" si="10"/>
        <v>5110</v>
      </c>
      <c r="D65" s="21">
        <f t="shared" si="1"/>
        <v>6336</v>
      </c>
      <c r="E65" s="1">
        <f t="shared" si="6"/>
        <v>15534</v>
      </c>
      <c r="F65" s="17">
        <f t="shared" si="12"/>
        <v>1145</v>
      </c>
      <c r="G65" s="13">
        <f t="shared" si="11"/>
        <v>1638</v>
      </c>
      <c r="H65" s="21">
        <f t="shared" si="3"/>
        <v>6336</v>
      </c>
      <c r="I65" s="62">
        <f>VLOOKUP(A65,總表!A:E,2,0)</f>
        <v>4088</v>
      </c>
      <c r="J65" s="75">
        <f t="shared" si="4"/>
        <v>0</v>
      </c>
      <c r="K65">
        <f>VLOOKUP(A65,總表!A:H,6,0)</f>
        <v>1145</v>
      </c>
      <c r="L65" s="76">
        <f t="shared" si="5"/>
        <v>0</v>
      </c>
    </row>
    <row r="66" spans="1:12" x14ac:dyDescent="0.35">
      <c r="A66" s="2">
        <v>110100</v>
      </c>
      <c r="B66" s="42">
        <f t="shared" si="13"/>
        <v>4088</v>
      </c>
      <c r="C66" s="13">
        <f t="shared" si="10"/>
        <v>5328</v>
      </c>
      <c r="D66" s="21">
        <f t="shared" si="1"/>
        <v>6606</v>
      </c>
      <c r="E66" s="1">
        <f t="shared" si="6"/>
        <v>16022</v>
      </c>
      <c r="F66" s="17">
        <f t="shared" si="12"/>
        <v>1145</v>
      </c>
      <c r="G66" s="13">
        <f t="shared" si="11"/>
        <v>1708</v>
      </c>
      <c r="H66" s="21">
        <f t="shared" si="3"/>
        <v>6606</v>
      </c>
      <c r="I66" s="62">
        <f>VLOOKUP(A66,總表!A:E,2,0)</f>
        <v>4088</v>
      </c>
      <c r="J66" s="75">
        <f t="shared" si="4"/>
        <v>0</v>
      </c>
      <c r="K66">
        <f>VLOOKUP(A66,總表!A:H,6,0)</f>
        <v>1145</v>
      </c>
      <c r="L66" s="76">
        <f t="shared" si="5"/>
        <v>0</v>
      </c>
    </row>
    <row r="67" spans="1:12" x14ac:dyDescent="0.35">
      <c r="A67" s="2">
        <v>115500</v>
      </c>
      <c r="B67" s="42">
        <f t="shared" si="13"/>
        <v>4088</v>
      </c>
      <c r="C67" s="13">
        <f t="shared" si="10"/>
        <v>5589</v>
      </c>
      <c r="D67" s="21">
        <f t="shared" si="1"/>
        <v>6930</v>
      </c>
      <c r="E67" s="1">
        <f t="shared" si="6"/>
        <v>16607</v>
      </c>
      <c r="F67" s="17">
        <f t="shared" si="12"/>
        <v>1145</v>
      </c>
      <c r="G67" s="13">
        <f t="shared" si="11"/>
        <v>1791</v>
      </c>
      <c r="H67" s="21">
        <f t="shared" si="3"/>
        <v>6930</v>
      </c>
      <c r="I67" s="62">
        <f>VLOOKUP(A67,總表!A:E,2,0)</f>
        <v>4088</v>
      </c>
      <c r="J67" s="75">
        <f t="shared" si="4"/>
        <v>0</v>
      </c>
      <c r="K67">
        <f>VLOOKUP(A67,總表!A:H,6,0)</f>
        <v>1145</v>
      </c>
      <c r="L67" s="76">
        <f t="shared" si="5"/>
        <v>0</v>
      </c>
    </row>
    <row r="68" spans="1:12" x14ac:dyDescent="0.35">
      <c r="A68" s="2">
        <v>120900</v>
      </c>
      <c r="B68" s="42">
        <f t="shared" si="13"/>
        <v>4088</v>
      </c>
      <c r="C68" s="13">
        <f t="shared" si="10"/>
        <v>5850</v>
      </c>
      <c r="D68" s="21">
        <f t="shared" si="1"/>
        <v>7254</v>
      </c>
      <c r="E68" s="1">
        <f t="shared" si="6"/>
        <v>17192</v>
      </c>
      <c r="F68" s="17">
        <f t="shared" si="12"/>
        <v>1145</v>
      </c>
      <c r="G68" s="13">
        <f t="shared" si="11"/>
        <v>1875</v>
      </c>
      <c r="H68" s="21">
        <f t="shared" si="3"/>
        <v>7254</v>
      </c>
      <c r="I68" s="62">
        <f>VLOOKUP(A68,總表!A:E,2,0)</f>
        <v>4088</v>
      </c>
      <c r="J68" s="75">
        <f t="shared" si="4"/>
        <v>0</v>
      </c>
      <c r="K68">
        <f>VLOOKUP(A68,總表!A:H,6,0)</f>
        <v>1145</v>
      </c>
      <c r="L68" s="76">
        <f t="shared" si="5"/>
        <v>0</v>
      </c>
    </row>
    <row r="69" spans="1:12" x14ac:dyDescent="0.35">
      <c r="A69" s="2">
        <v>126300</v>
      </c>
      <c r="B69" s="42">
        <f t="shared" si="13"/>
        <v>4088</v>
      </c>
      <c r="C69" s="13">
        <f t="shared" si="10"/>
        <v>6112</v>
      </c>
      <c r="D69" s="21">
        <f t="shared" si="1"/>
        <v>7578</v>
      </c>
      <c r="E69" s="1">
        <f t="shared" si="6"/>
        <v>17778</v>
      </c>
      <c r="F69" s="17">
        <f t="shared" si="12"/>
        <v>1145</v>
      </c>
      <c r="G69" s="13">
        <f t="shared" si="11"/>
        <v>1959</v>
      </c>
      <c r="H69" s="21">
        <f t="shared" si="3"/>
        <v>7578</v>
      </c>
      <c r="I69" s="62">
        <f>VLOOKUP(A69,總表!A:E,2,0)</f>
        <v>4088</v>
      </c>
      <c r="J69" s="75">
        <f t="shared" si="4"/>
        <v>0</v>
      </c>
      <c r="K69">
        <f>VLOOKUP(A69,總表!A:H,6,0)</f>
        <v>1145</v>
      </c>
      <c r="L69" s="76">
        <f t="shared" si="5"/>
        <v>0</v>
      </c>
    </row>
  </sheetData>
  <mergeCells count="3">
    <mergeCell ref="A11:A12"/>
    <mergeCell ref="B11:E11"/>
    <mergeCell ref="F11:H1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總表</vt:lpstr>
      <vt:lpstr>修正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2024-12-16T02:09:35Z</cp:lastPrinted>
  <dcterms:created xsi:type="dcterms:W3CDTF">2019-10-05T07:36:50Z</dcterms:created>
  <dcterms:modified xsi:type="dcterms:W3CDTF">2024-12-18T07:59:14Z</dcterms:modified>
</cp:coreProperties>
</file>